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5 7026-1 - SO01 VD Bystř..." sheetId="2" r:id="rId2"/>
    <sheet name="25 7026-2 - SO02 Bystřičk..." sheetId="3" r:id="rId3"/>
    <sheet name="25 7026-3 - SO03 Vegetačn..." sheetId="4" r:id="rId4"/>
    <sheet name="25 7026-4 - Vedlejší a os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'25 7026-1 - SO01 VD Bystř...'!$C$123:$K$232</definedName>
    <definedName name="_xlnm.Print_Area" localSheetId="1">'25 7026-1 - SO01 VD Bystř...'!$C$4:$J$76,'25 7026-1 - SO01 VD Bystř...'!$C$82:$J$105,'25 7026-1 - SO01 VD Bystř...'!$C$111:$K$232</definedName>
    <definedName name="_xlnm.Print_Titles" localSheetId="1">'25 7026-1 - SO01 VD Bystř...'!$123:$123</definedName>
    <definedName name="_xlnm._FilterDatabase" localSheetId="2" hidden="1">'25 7026-2 - SO02 Bystřičk...'!$C$123:$K$257</definedName>
    <definedName name="_xlnm.Print_Area" localSheetId="2">'25 7026-2 - SO02 Bystřičk...'!$C$4:$J$76,'25 7026-2 - SO02 Bystřičk...'!$C$82:$J$105,'25 7026-2 - SO02 Bystřičk...'!$C$111:$K$257</definedName>
    <definedName name="_xlnm.Print_Titles" localSheetId="2">'25 7026-2 - SO02 Bystřičk...'!$123:$123</definedName>
    <definedName name="_xlnm._FilterDatabase" localSheetId="3" hidden="1">'25 7026-3 - SO03 Vegetačn...'!$C$119:$K$180</definedName>
    <definedName name="_xlnm.Print_Area" localSheetId="3">'25 7026-3 - SO03 Vegetačn...'!$C$4:$J$76,'25 7026-3 - SO03 Vegetačn...'!$C$82:$J$101,'25 7026-3 - SO03 Vegetačn...'!$C$107:$K$180</definedName>
    <definedName name="_xlnm.Print_Titles" localSheetId="3">'25 7026-3 - SO03 Vegetačn...'!$119:$119</definedName>
    <definedName name="_xlnm._FilterDatabase" localSheetId="4" hidden="1">'25 7026-4 - Vedlejší a os...'!$C$118:$K$146</definedName>
    <definedName name="_xlnm.Print_Area" localSheetId="4">'25 7026-4 - Vedlejší a os...'!$C$4:$J$76,'25 7026-4 - Vedlejší a os...'!$C$82:$J$100,'25 7026-4 - Vedlejší a os...'!$C$106:$K$146</definedName>
    <definedName name="_xlnm.Print_Titles" localSheetId="4">'25 7026-4 - Vedlejší a os...'!$118:$118</definedName>
    <definedName name="_xlnm.Print_Area" localSheetId="5">'Seznam figur'!$C$4:$G$17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R144"/>
  <c r="J37"/>
  <c r="J36"/>
  <c i="1" r="AY98"/>
  <c i="5" r="J35"/>
  <c i="1" r="AX98"/>
  <c i="5" r="BI145"/>
  <c r="BH145"/>
  <c r="BG145"/>
  <c r="BF145"/>
  <c r="T145"/>
  <c r="T144"/>
  <c r="R145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BI123"/>
  <c r="BH123"/>
  <c r="BG123"/>
  <c r="BF123"/>
  <c r="T123"/>
  <c r="R123"/>
  <c r="P123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4" r="J177"/>
  <c r="J37"/>
  <c r="J36"/>
  <c i="1" r="AY97"/>
  <c i="4" r="J35"/>
  <c i="1" r="AX97"/>
  <c i="4" r="BI179"/>
  <c r="BH179"/>
  <c r="BG179"/>
  <c r="BF179"/>
  <c r="T179"/>
  <c r="T178"/>
  <c r="R179"/>
  <c r="R178"/>
  <c r="P179"/>
  <c r="P178"/>
  <c r="J99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92"/>
  <c r="J17"/>
  <c r="J12"/>
  <c r="J89"/>
  <c r="E7"/>
  <c r="E110"/>
  <c i="3" r="J37"/>
  <c r="J36"/>
  <c i="1" r="AY96"/>
  <c i="3" r="J35"/>
  <c i="1" r="AX96"/>
  <c i="3" r="BI256"/>
  <c r="BH256"/>
  <c r="BG256"/>
  <c r="BF256"/>
  <c r="T256"/>
  <c r="T255"/>
  <c r="R256"/>
  <c r="R255"/>
  <c r="P256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1"/>
  <c r="BH241"/>
  <c r="BG241"/>
  <c r="BF241"/>
  <c r="T241"/>
  <c r="R241"/>
  <c r="P241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85"/>
  <c i="1" r="AY95"/>
  <c i="2" r="J37"/>
  <c r="J36"/>
  <c r="J35"/>
  <c i="1" r="AX95"/>
  <c i="2"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89"/>
  <c r="E7"/>
  <c r="E114"/>
  <c i="1" r="L90"/>
  <c r="AM90"/>
  <c r="AM89"/>
  <c r="L89"/>
  <c r="AM87"/>
  <c r="L87"/>
  <c r="L85"/>
  <c r="L84"/>
  <c i="2" r="J227"/>
  <c r="BK130"/>
  <c r="BK127"/>
  <c r="F35"/>
  <c i="3" r="BK140"/>
  <c i="5" r="BK140"/>
  <c i="2" r="BK192"/>
  <c r="J34"/>
  <c i="3" r="J174"/>
  <c r="BK170"/>
  <c i="4" r="J146"/>
  <c r="J151"/>
  <c i="5" r="J126"/>
  <c i="2" r="BK140"/>
  <c r="BK219"/>
  <c r="J198"/>
  <c r="J204"/>
  <c r="BK165"/>
  <c r="BK133"/>
  <c i="3" r="BK155"/>
  <c r="BK252"/>
  <c r="J229"/>
  <c r="BK179"/>
  <c r="BK238"/>
  <c r="BK202"/>
  <c r="J221"/>
  <c r="BK134"/>
  <c i="4" r="J136"/>
  <c r="J123"/>
  <c i="5" r="BK142"/>
  <c i="2" r="BK213"/>
  <c r="J207"/>
  <c r="F36"/>
  <c i="4" r="J126"/>
  <c r="J156"/>
  <c i="5" r="J123"/>
  <c r="J121"/>
  <c i="2" r="J213"/>
  <c r="J183"/>
  <c r="BK188"/>
  <c r="J137"/>
  <c i="1" r="AS94"/>
  <c i="3" r="BK232"/>
  <c r="BK217"/>
  <c r="BK256"/>
  <c r="BK196"/>
  <c r="J232"/>
  <c r="J184"/>
  <c i="4" r="J171"/>
  <c r="BK131"/>
  <c i="2" r="J188"/>
  <c i="3" r="BK147"/>
  <c i="4" r="BK179"/>
  <c r="BK136"/>
  <c i="5" r="J137"/>
  <c r="J134"/>
  <c i="2" r="J133"/>
  <c r="BK210"/>
  <c r="J192"/>
  <c r="J155"/>
  <c r="BK149"/>
  <c i="3" r="J190"/>
  <c r="BK137"/>
  <c r="J196"/>
  <c r="J217"/>
  <c r="BK250"/>
  <c r="J179"/>
  <c r="J170"/>
  <c r="BK190"/>
  <c i="4" r="J141"/>
  <c r="BK165"/>
  <c i="2" r="J195"/>
  <c r="J225"/>
  <c i="5" r="BK126"/>
  <c i="2" r="J149"/>
  <c r="J223"/>
  <c r="J201"/>
  <c r="BK177"/>
  <c r="BK216"/>
  <c r="J177"/>
  <c r="J165"/>
  <c r="J162"/>
  <c i="3" r="J199"/>
  <c r="BK162"/>
  <c r="J140"/>
  <c r="J256"/>
  <c r="J162"/>
  <c r="BK226"/>
  <c r="J226"/>
  <c r="J127"/>
  <c r="J248"/>
  <c r="J210"/>
  <c r="BK214"/>
  <c r="BK199"/>
  <c r="J130"/>
  <c i="4" r="BK156"/>
  <c r="BK146"/>
  <c i="5" r="J129"/>
  <c r="J131"/>
  <c r="BK123"/>
  <c i="2" r="BK223"/>
  <c r="BK204"/>
  <c r="J219"/>
  <c r="J173"/>
  <c r="J140"/>
  <c i="3" r="J158"/>
  <c r="J202"/>
  <c r="BK184"/>
  <c r="J250"/>
  <c r="J147"/>
  <c r="J241"/>
  <c i="4" r="J131"/>
  <c r="J179"/>
  <c i="5" r="J142"/>
  <c r="BK121"/>
  <c i="2" r="BK198"/>
  <c r="J231"/>
  <c r="BK144"/>
  <c r="BK231"/>
  <c r="J144"/>
  <c r="J130"/>
  <c i="3" r="BK158"/>
  <c r="BK248"/>
  <c r="J214"/>
  <c r="J252"/>
  <c r="BK174"/>
  <c r="J137"/>
  <c r="J155"/>
  <c i="4" r="BK126"/>
  <c r="BK123"/>
  <c i="5" r="J140"/>
  <c r="BK134"/>
  <c i="2" r="BK207"/>
  <c r="BK201"/>
  <c r="BK137"/>
  <c r="J170"/>
  <c r="BK155"/>
  <c i="3" r="BK241"/>
  <c r="J134"/>
  <c r="BK127"/>
  <c r="BK130"/>
  <c r="BK229"/>
  <c r="J238"/>
  <c i="4" r="BK151"/>
  <c r="BK171"/>
  <c r="BK159"/>
  <c i="5" r="BK131"/>
  <c i="2" r="J127"/>
  <c r="J210"/>
  <c r="BK173"/>
  <c r="BK195"/>
  <c r="F37"/>
  <c i="5" r="BK145"/>
  <c r="J145"/>
  <c i="2" r="J216"/>
  <c r="BK225"/>
  <c r="BK227"/>
  <c r="BK162"/>
  <c r="BK170"/>
  <c r="BK183"/>
  <c r="F34"/>
  <c i="4" r="J159"/>
  <c i="3" r="BK221"/>
  <c r="BK210"/>
  <c i="4" r="BK141"/>
  <c r="J165"/>
  <c i="5" r="BK137"/>
  <c r="BK129"/>
  <c l="1" r="P125"/>
  <c i="2" r="R136"/>
  <c r="BK176"/>
  <c r="J176"/>
  <c r="J101"/>
  <c r="P222"/>
  <c i="3" r="BK126"/>
  <c r="J126"/>
  <c r="J98"/>
  <c r="BK220"/>
  <c r="J220"/>
  <c r="J102"/>
  <c i="2" r="T143"/>
  <c r="BK222"/>
  <c r="J222"/>
  <c r="J103"/>
  <c i="4" r="R122"/>
  <c r="R121"/>
  <c r="R120"/>
  <c i="3" r="P154"/>
  <c r="P213"/>
  <c i="2" r="BK126"/>
  <c r="J126"/>
  <c r="J98"/>
  <c i="3" r="BK154"/>
  <c r="J154"/>
  <c r="J99"/>
  <c r="T220"/>
  <c i="4" r="BK122"/>
  <c i="2" r="T136"/>
  <c r="P176"/>
  <c i="3" r="R195"/>
  <c r="P247"/>
  <c r="T154"/>
  <c r="R213"/>
  <c i="2" r="T126"/>
  <c r="T191"/>
  <c i="3" r="P126"/>
  <c r="T195"/>
  <c r="T247"/>
  <c i="2" r="R126"/>
  <c i="3" r="R126"/>
  <c r="BK195"/>
  <c r="J195"/>
  <c r="J100"/>
  <c r="BK213"/>
  <c r="J213"/>
  <c r="J101"/>
  <c r="R247"/>
  <c i="2" r="P143"/>
  <c r="T176"/>
  <c r="R222"/>
  <c i="3" r="P220"/>
  <c i="5" r="T120"/>
  <c r="T119"/>
  <c i="2" r="P126"/>
  <c r="BK191"/>
  <c r="J191"/>
  <c r="J102"/>
  <c i="4" r="P122"/>
  <c r="P121"/>
  <c r="P120"/>
  <c i="1" r="AU97"/>
  <c i="3" r="P195"/>
  <c r="BK247"/>
  <c r="J247"/>
  <c r="J103"/>
  <c i="5" r="R120"/>
  <c r="R119"/>
  <c i="2" r="P136"/>
  <c r="R191"/>
  <c i="3" r="R154"/>
  <c r="T213"/>
  <c i="5" r="P120"/>
  <c r="P119"/>
  <c i="1" r="AU98"/>
  <c i="2" r="BK136"/>
  <c r="J136"/>
  <c r="J99"/>
  <c r="P191"/>
  <c i="3" r="T126"/>
  <c r="T125"/>
  <c r="T124"/>
  <c r="R220"/>
  <c i="4" r="T122"/>
  <c r="T121"/>
  <c r="T120"/>
  <c i="2" r="R143"/>
  <c i="5" r="BK120"/>
  <c i="2" r="BK143"/>
  <c r="J143"/>
  <c r="J100"/>
  <c r="R176"/>
  <c r="T222"/>
  <c r="BK230"/>
  <c r="J230"/>
  <c r="J104"/>
  <c i="3" r="BK255"/>
  <c r="J255"/>
  <c r="J104"/>
  <c i="4" r="BK178"/>
  <c r="J178"/>
  <c r="J100"/>
  <c i="5" r="BK144"/>
  <c r="J144"/>
  <c r="J99"/>
  <c r="BK125"/>
  <c r="J125"/>
  <c r="J98"/>
  <c i="4" r="J122"/>
  <c r="J98"/>
  <c i="5" r="F92"/>
  <c r="BE140"/>
  <c r="E85"/>
  <c r="BE121"/>
  <c r="BE137"/>
  <c r="J116"/>
  <c r="BE142"/>
  <c r="J89"/>
  <c r="BE134"/>
  <c r="BE145"/>
  <c r="BE123"/>
  <c r="BE131"/>
  <c r="BE129"/>
  <c r="BE126"/>
  <c i="4" r="E85"/>
  <c r="J114"/>
  <c r="J92"/>
  <c r="BE123"/>
  <c i="3" r="BK125"/>
  <c r="J125"/>
  <c r="J97"/>
  <c i="4" r="BE151"/>
  <c r="BE136"/>
  <c r="BE146"/>
  <c r="F117"/>
  <c r="BE141"/>
  <c r="BE165"/>
  <c r="BE171"/>
  <c r="BE179"/>
  <c r="BE131"/>
  <c r="BE156"/>
  <c r="BE159"/>
  <c r="BE126"/>
  <c i="3" r="BE137"/>
  <c r="BE162"/>
  <c r="BE221"/>
  <c r="BE226"/>
  <c r="BE229"/>
  <c r="BE130"/>
  <c r="BE170"/>
  <c r="BE179"/>
  <c r="BE140"/>
  <c r="BE155"/>
  <c r="BE196"/>
  <c r="E114"/>
  <c r="BE214"/>
  <c r="BE232"/>
  <c r="BE158"/>
  <c r="BE199"/>
  <c r="BE238"/>
  <c r="BE241"/>
  <c r="BE248"/>
  <c r="BE250"/>
  <c r="BE134"/>
  <c r="BE147"/>
  <c r="BE217"/>
  <c r="BE190"/>
  <c r="J89"/>
  <c r="BE127"/>
  <c r="J92"/>
  <c r="BE174"/>
  <c r="BE184"/>
  <c r="BE252"/>
  <c r="BE256"/>
  <c r="BE210"/>
  <c r="F92"/>
  <c r="BE202"/>
  <c i="2" r="E85"/>
  <c r="F92"/>
  <c r="BE219"/>
  <c r="BE231"/>
  <c i="1" r="BC95"/>
  <c i="2" r="J118"/>
  <c r="BE140"/>
  <c r="BE162"/>
  <c r="BE165"/>
  <c r="BE170"/>
  <c r="BE173"/>
  <c r="BE177"/>
  <c r="BE183"/>
  <c r="BE188"/>
  <c r="BE192"/>
  <c r="BE213"/>
  <c r="BE133"/>
  <c r="BE144"/>
  <c r="BE149"/>
  <c r="BE155"/>
  <c i="1" r="AW95"/>
  <c i="2" r="J121"/>
  <c r="BE207"/>
  <c r="BE216"/>
  <c r="BE223"/>
  <c r="BE227"/>
  <c i="1" r="BB95"/>
  <c r="BA95"/>
  <c i="2" r="BE127"/>
  <c r="BE201"/>
  <c r="BE210"/>
  <c r="BE225"/>
  <c r="BE130"/>
  <c r="BE137"/>
  <c r="BE195"/>
  <c r="BE198"/>
  <c r="BE204"/>
  <c i="1" r="BD95"/>
  <c i="3" r="F37"/>
  <c i="1" r="BD96"/>
  <c i="4" r="F37"/>
  <c i="1" r="BD97"/>
  <c i="3" r="F36"/>
  <c i="1" r="BC96"/>
  <c i="3" r="F34"/>
  <c i="1" r="BA96"/>
  <c i="5" r="F34"/>
  <c i="1" r="BA98"/>
  <c i="5" r="F37"/>
  <c i="1" r="BD98"/>
  <c i="4" r="F36"/>
  <c i="1" r="BC97"/>
  <c i="5" r="F35"/>
  <c i="1" r="BB98"/>
  <c i="5" r="J34"/>
  <c i="1" r="AW98"/>
  <c i="3" r="J34"/>
  <c i="1" r="AW96"/>
  <c i="3" r="F35"/>
  <c i="1" r="BB96"/>
  <c i="4" r="J34"/>
  <c i="1" r="AW97"/>
  <c i="4" r="F34"/>
  <c i="1" r="BA97"/>
  <c i="5" r="F36"/>
  <c i="1" r="BC98"/>
  <c i="4" r="F35"/>
  <c i="1" r="BB97"/>
  <c i="2" l="1" r="P125"/>
  <c r="P124"/>
  <c i="1" r="AU95"/>
  <c i="2" r="T125"/>
  <c r="T124"/>
  <c r="R125"/>
  <c r="R124"/>
  <c i="3" r="R125"/>
  <c r="R124"/>
  <c i="5" r="BK119"/>
  <c r="J119"/>
  <c r="J96"/>
  <c i="4" r="BK121"/>
  <c r="J121"/>
  <c r="J97"/>
  <c i="3" r="P125"/>
  <c r="P124"/>
  <c i="1" r="AU96"/>
  <c i="5" r="J120"/>
  <c r="J97"/>
  <c i="2" r="BK125"/>
  <c r="J125"/>
  <c r="J97"/>
  <c i="3" r="BK124"/>
  <c r="J124"/>
  <c r="J33"/>
  <c i="1" r="AV96"/>
  <c r="AT96"/>
  <c i="3" r="F33"/>
  <c i="1" r="AZ96"/>
  <c i="2" r="J33"/>
  <c i="1" r="AV95"/>
  <c r="AT95"/>
  <c r="BD94"/>
  <c r="W33"/>
  <c i="2" r="F33"/>
  <c i="1" r="AZ95"/>
  <c r="BC94"/>
  <c r="W32"/>
  <c i="4" r="F33"/>
  <c i="1" r="AZ97"/>
  <c r="BB94"/>
  <c r="AX94"/>
  <c i="3" r="J30"/>
  <c i="1" r="AG96"/>
  <c i="5" r="F33"/>
  <c i="1" r="AZ98"/>
  <c i="4" r="J33"/>
  <c i="1" r="AV97"/>
  <c r="AT97"/>
  <c r="BA94"/>
  <c r="W30"/>
  <c i="5" r="J33"/>
  <c i="1" r="AV98"/>
  <c r="AT98"/>
  <c i="2" l="1" r="BK124"/>
  <c r="J124"/>
  <c i="4" r="BK120"/>
  <c r="J120"/>
  <c r="J96"/>
  <c i="1" r="AN96"/>
  <c i="3" r="J96"/>
  <c r="J39"/>
  <c i="1" r="AU94"/>
  <c i="5" r="J30"/>
  <c i="1" r="AG98"/>
  <c r="AZ94"/>
  <c r="W29"/>
  <c i="2" r="J30"/>
  <c i="1" r="AG95"/>
  <c r="AW94"/>
  <c r="AK30"/>
  <c r="AY94"/>
  <c r="W31"/>
  <c i="2" l="1" r="J39"/>
  <c i="5" r="J39"/>
  <c i="2" r="J96"/>
  <c i="1" r="AN95"/>
  <c r="AN98"/>
  <c r="AV94"/>
  <c r="AK29"/>
  <c i="4" r="J30"/>
  <c i="1" r="AG97"/>
  <c r="AN97"/>
  <c i="4" l="1" r="J39"/>
  <c i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<sst xmlns="http://schemas.openxmlformats.org/spreadsheetml/2006/main">
  <si>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</si>
  <si>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</si>
  <si>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</si>
  <si>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</si>
  <si>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</si>
  <si>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{fe811b21-261e-4f84-b7c7-9f73712fba62}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</si>
  <si>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</si>
  <si>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</si>
  <si>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</si>
  <si>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</si>
  <si>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</si>
  <si>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</si>
  <si>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</si>
  <si>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</si>
  <si>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257026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</si>
  <si>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</si>
  <si>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</si>
  <si>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Bystřička – oprava kaskádového skluzu a úseku pod přehradou, ř. km. 4,400 – 5,000</t>
  </si>
  <si>
    <t>KSO:</t>
  </si>
  <si>
    <t>CC-CZ:</t>
  </si>
  <si>
    <t>Místo:</t>
  </si>
  <si>
    <t>Bystřička I</t>
  </si>
  <si>
    <t>Datum:</t>
  </si>
  <si>
    <t>29. 7. 2025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</si>
  <si>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</si>
  <si>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</si>
  <si>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</si>
  <si>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</si>
  <si>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</si>
  <si>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</si>
  <si>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</si>
  <si>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</si>
  <si>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</si>
  <si>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</si>
  <si>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</si>
  <si>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</si>
  <si>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</si>
  <si>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</si>
  <si>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</si>
  <si>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</si>
  <si>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</si>
  <si>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</si>
  <si>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</si>
  <si>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</si>
  <si>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</si>
  <si>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</si>
  <si>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</si>
  <si>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</si>
  <si>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</si>
  <si>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</si>
  <si>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</si>
  <si>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</si>
  <si>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</si>
  <si>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</si>
  <si>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</si>
  <si>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</si>
  <si>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</si>
  <si>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</si>
  <si>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</si>
  <si>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</si>
  <si>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</si>
  <si>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</si>
  <si>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</si>
  <si>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</si>
  <si>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</si>
  <si>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</si>
  <si>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</si>
  <si>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</si>
  <si>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</si>
  <si>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</si>
  <si>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</si>
  <si>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</si>
  <si>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</si>
  <si>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</si>
  <si>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</si>
  <si>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</si>
  <si>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</si>
  <si>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</si>
  <si>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</si>
  <si>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</si>
  <si>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</si>
  <si>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</si>
  <si>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</si>
  <si>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</si>
  <si>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</si>
  <si>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25 7026-1</t>
  </si>
  <si>
    <t>SO01 VD Bystřička, bezpečnostní přeliv - kaskády</t>
  </si>
  <si>
    <t>STA</t>
  </si>
  <si>
    <t>1</t>
  </si>
  <si>
    <t>{1d08e07b-6bfd-45c1-8151-2a9dd69a6395}</t>
  </si>
  <si>
    <t>2</t>
  </si>
  <si>
    <t>25 7026-2</t>
  </si>
  <si>
    <t>SO02 Bystřička - pod přehradou, ř. km 4,400 - 5,000</t>
  </si>
  <si>
    <t>{a24acd06-84f6-47a4-8dc5-fb3adfec811c}</t>
  </si>
  <si>
    <t>25 7026-3</t>
  </si>
  <si>
    <t>SO03 Vegetační úpravy</t>
  </si>
  <si>
    <t>{203c50fb-4f4d-459f-aa72-d5dde6f35d0f}</t>
  </si>
  <si>
    <t>25 7026-4</t>
  </si>
  <si>
    <t>Vedlejší a ostatní náklady</t>
  </si>
  <si>
    <t>{902745fb-d1f0-4554-98c0-e779ef0b2930}</t>
  </si>
  <si>
    <t>KRYCÍ LIST SOUPISU PRACÍ</t>
  </si>
  <si>
    <t>Objekt:</t>
  </si>
  <si>
    <t>25 7026-1 - SO01 VD Bystřička, bezpečnostní přeliv - kaskády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</si>
  <si>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</si>
  <si>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</si>
  <si>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</si>
  <si>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</si>
  <si>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</si>
  <si>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</si>
  <si>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</si>
  <si>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</si>
  <si>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</si>
  <si>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</si>
  <si>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</si>
  <si>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</si>
  <si>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</si>
  <si>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</si>
  <si>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</si>
  <si>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</si>
  <si>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</si>
  <si>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</si>
  <si>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</si>
  <si>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</si>
  <si>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</si>
  <si>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</si>
  <si>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</si>
  <si>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</si>
  <si>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</si>
  <si>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</si>
  <si>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</si>
  <si>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</si>
  <si>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</si>
  <si>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</si>
  <si>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</si>
  <si>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1150011R</t>
  </si>
  <si>
    <t>Převedení vody dle zvolené technologie dodavatele po celou dobu výstavby vč. čerpání vody</t>
  </si>
  <si>
    <t>soubor</t>
  </si>
  <si>
    <t>4</t>
  </si>
  <si>
    <t>-1012733937</t>
  </si>
  <si>
    <t>PP</t>
  </si>
  <si>
    <t>P</t>
  </si>
  <si>
    <t>Poznámka k položce:_x000d_
Zajištění převedení vody pro celou stavbu. Není povoleno zbudování obtokového koryta či rýhy pod kaskádou._x000d_
_x000d_
Položka zahrnuje čerpání vody, záložní zdroj čerpání, zbudování jílových hrázek pro zahrazení toku při použití převáděcího potrubí, podpůrné konstrukce potrubí, použití BigBagů atd._x000d_
_x000d_
- čerpání do výšky až 10 m s průměrným přítokem do 1 000 l/min,_x000d_
- pohotovostní čerpací soustavy dimenzovanou na požadovanou čerpací výšku a průtok,_x000d_
- včetně zbudování zemních hrázek ze zemin vhodných do hrázek a dostatečně těsnících, soustředění převáděné vody, rozebrání hrázek,_x000d_
- včetně dodávky, montáže a demontáže odvodňovacího potrubí o průměru dle zvolené technologie zhotovitele.</t>
  </si>
  <si>
    <t>115101204</t>
  </si>
  <si>
    <t>Čerpání vody na dopravní výšku do 10 m průměrný přítok do přes 2 000 do 4 000 l/min</t>
  </si>
  <si>
    <t>hod</t>
  </si>
  <si>
    <t>CS ÚRS 2025 02</t>
  </si>
  <si>
    <t>615215477</t>
  </si>
  <si>
    <t>Čerpání vody na dopravní výšku do 10 m s uvažovaným průměrným přítokem přes 2 000 do 4 000 l/min</t>
  </si>
  <si>
    <t>VV</t>
  </si>
  <si>
    <t>20*10 "odčerpání vody ze zdrže pod bezpečnostním přelivem nad kaskádou; 10 hod po dobu 20 dní"</t>
  </si>
  <si>
    <t>3</t>
  </si>
  <si>
    <t>115101304</t>
  </si>
  <si>
    <t>Pohotovost čerpací soupravy pro dopravní výšku do 10 m přítok přes 2 000 do 4 000 l/min</t>
  </si>
  <si>
    <t>den</t>
  </si>
  <si>
    <t>-1892387020</t>
  </si>
  <si>
    <t>Pohotovost záložní čerpací soupravy pro dopravní výšku do 10 m s uvažovaným průměrným přítokem přes 2 000 do 4 000 l/min</t>
  </si>
  <si>
    <t>20 "odčerpání vody ze zdrže pod bezpečnostním přelivem nad kaskádou"</t>
  </si>
  <si>
    <t>Zakládání</t>
  </si>
  <si>
    <t>219991115</t>
  </si>
  <si>
    <t>Položení chráničky z plastových trubek DN přes 150 do 200 mm</t>
  </si>
  <si>
    <t>m</t>
  </si>
  <si>
    <t>1863967302</t>
  </si>
  <si>
    <t>Položení chráničky z plastových trubek vnitřní průměr přes 150 do 200 mm</t>
  </si>
  <si>
    <t>1,0 "chárnička (PE HD nebo PVC-U) DN 200, prostor mezi trubkami bude vyplněn trvale pružným polyuretanovým tmelem (např. SikaFlex PRO-3)"</t>
  </si>
  <si>
    <t>5</t>
  </si>
  <si>
    <t>M</t>
  </si>
  <si>
    <t>28611135</t>
  </si>
  <si>
    <t>trubka kanalizační PVC DN 200x500mm SN4</t>
  </si>
  <si>
    <t>8</t>
  </si>
  <si>
    <t>-979430850</t>
  </si>
  <si>
    <t>1*1,05 'Přepočtené koeficientem množství</t>
  </si>
  <si>
    <t>Svislé a kompletní konstrukce</t>
  </si>
  <si>
    <t>6</t>
  </si>
  <si>
    <t>317221111</t>
  </si>
  <si>
    <t>Osazení kamenných římsových desek do maltového lože</t>
  </si>
  <si>
    <t>m3</t>
  </si>
  <si>
    <t>1550551664</t>
  </si>
  <si>
    <t>1,88*0,5*0,26 "kamenné římsové desky"</t>
  </si>
  <si>
    <t>3,32*0,5*0,26 "kamenné římsové desky"</t>
  </si>
  <si>
    <t>Součet</t>
  </si>
  <si>
    <t>7</t>
  </si>
  <si>
    <t>58381091R</t>
  </si>
  <si>
    <t>kopák hrubý (1t=1,3m2)</t>
  </si>
  <si>
    <t>m2</t>
  </si>
  <si>
    <t>-1294389939</t>
  </si>
  <si>
    <t>Poznámka k položce:_x000d_
Římsové desky o hmotnosti cca 250 kg budou osazovány pomocí montážní techniky – předpokládá se použití jeřábku nebo manipulátoru s kladkostrojem, s upínáním přes popruhy na místa k tomu určená.</t>
  </si>
  <si>
    <t>0,65*0,5*5 "kamenná římsa; vxšxd 260 x 500 x 650 mm; 5 ks"</t>
  </si>
  <si>
    <t>0,6*0,5*3 "kamenná římsa; vxšxd 260 x 500 x 600 mm; 3 ks"</t>
  </si>
  <si>
    <t>32132 R</t>
  </si>
  <si>
    <t>Obroušení lícní plochy OZ z betonu brusným kotoučem vč. následného očištění tlakovou vodou</t>
  </si>
  <si>
    <t>714421049</t>
  </si>
  <si>
    <t>Poznámka k položce:_x000d_
Zdrsnění povrchu lícní strany OZ před provedením obkladního zdiva</t>
  </si>
  <si>
    <t>Zdrsnění povrchu lícní plochy betonové konstrukce před osazením kamenné římsy; planimetrováno ze situace</t>
  </si>
  <si>
    <t>1,88*0,5 "stávající beton"</t>
  </si>
  <si>
    <t>3,32*0,5 "stávající beton"</t>
  </si>
  <si>
    <t>9</t>
  </si>
  <si>
    <t>321321117</t>
  </si>
  <si>
    <t>Konstrukce vodních staveb ze ŽB mrazuvzdorného tř. C 35/45</t>
  </si>
  <si>
    <t>-198635550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</si>
  <si>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35/45</t>
  </si>
  <si>
    <t>2,5*35,0*0,2 "beton C35/45 W10 XF4 XA3"</t>
  </si>
  <si>
    <t>10</t>
  </si>
  <si>
    <t>58562043</t>
  </si>
  <si>
    <t>malta zálivková epoxidová na podlévání základů strojů</t>
  </si>
  <si>
    <t>kg</t>
  </si>
  <si>
    <t>-825488552</t>
  </si>
  <si>
    <t>Poznámka k položce:_x000d_
Spotřeba: 2,3 kg/m2/1 mm, Hmotnost: 28,7 kg</t>
  </si>
  <si>
    <t>350 "ocelové trny průměr 20 mm; ocel (R) B500B, osazení do vyvrtaných otvorů; 350 ks délky 0,5 m"</t>
  </si>
  <si>
    <t>350*0,03 'Přepočtené koeficientem množství</t>
  </si>
  <si>
    <t>11</t>
  </si>
  <si>
    <t>321366112</t>
  </si>
  <si>
    <t>Výztuž železobetonových konstrukcí vodních staveb z oceli 10 505 D do 32 mm</t>
  </si>
  <si>
    <t>t</t>
  </si>
  <si>
    <t>-1370432877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</si>
  <si>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</si>
  <si>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350*0,5*2,46/1000 "ocelové trny průměr 20 mm; ocel (R) B500B, osazení do vyvrtaných otvorů; 350 ks délky 0,5 m; 2,46 kg/m"</t>
  </si>
  <si>
    <t>321368211</t>
  </si>
  <si>
    <t>Výztuž železobetonových konstrukcí vodních staveb ze svařovaných sítí</t>
  </si>
  <si>
    <t>-970349448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</si>
  <si>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</si>
  <si>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87,0*5,4/1000 "KARI sít 8/150/150 mm; 5,4 kg/m2"</t>
  </si>
  <si>
    <t>Úpravy povrchů, podlahy a osazování výplní</t>
  </si>
  <si>
    <t>13</t>
  </si>
  <si>
    <t>62863 R</t>
  </si>
  <si>
    <t>Příplatek za průmyslově vyráběnou spárovací hmotu pro přírodní kámen a venkovní použití</t>
  </si>
  <si>
    <t>2062982136</t>
  </si>
  <si>
    <t>1104,0 "spárování na hl. 70 mm cementovou maltou tř. M15 s hydrofobizační přísadou; planimentrováno ACAD"</t>
  </si>
  <si>
    <t>514,0 "spárování na hl. 120 mm cementovou maltou tř. M15 s hydrofobizační přísadou; planimentrováno ACAD"</t>
  </si>
  <si>
    <t>2,525 "spárování římsy"</t>
  </si>
  <si>
    <t>14</t>
  </si>
  <si>
    <t>628635552</t>
  </si>
  <si>
    <t>Vyplnění spár zdiva z lomového kamene maltou cementovou na hl přes 70 do 120 mm s vyspárováním</t>
  </si>
  <si>
    <t>-585766618</t>
  </si>
  <si>
    <t>Vyplnění spár dosavadních konstrukcí zdiva cementovou maltou s vyčištěním spár hloubky přes 70 do 120 mm, zdiva z lomového kamene s vyspárováním</t>
  </si>
  <si>
    <t>514,0 "spárování na hl. 120 mm cementovou maltou tř. M15 s hydrofobizační přísadou; planimetrováno ze situace"</t>
  </si>
  <si>
    <t>15</t>
  </si>
  <si>
    <t>636195212</t>
  </si>
  <si>
    <t>Vyplnění spár dlažby z lomového kamene maltou cementovou na hl do 70 mm s vyspárováním</t>
  </si>
  <si>
    <t>-616141398</t>
  </si>
  <si>
    <t>Vyplnění spár dosavadních dlažeb cementovou maltou s vyčištěním spár na hloubky do 70 mm dlažby z lomového kamene s vyspárováním</t>
  </si>
  <si>
    <t>1104,0 "spárování na hl. 70 mm cementovou maltou tř. M15 s hydrofobizační přísadou; planimetrováno ze situace"</t>
  </si>
  <si>
    <t>Ostatní konstrukce a práce, bourání</t>
  </si>
  <si>
    <t>16</t>
  </si>
  <si>
    <t>938901101</t>
  </si>
  <si>
    <t>Očištění dlažby z lomového kamene nebo z betonových desek od porostu</t>
  </si>
  <si>
    <t>625247157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</si>
  <si>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</si>
  <si>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1618,0 "mechanické očištění zdiva; planimetrováno ze situace"</t>
  </si>
  <si>
    <t>17</t>
  </si>
  <si>
    <t>938903111</t>
  </si>
  <si>
    <t>Vysekání spár hl do 70 mm v dlažbě z lomového kamene</t>
  </si>
  <si>
    <t>-1588650341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</si>
  <si>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</si>
  <si>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1104,0 "vysekání spár v dlažbě; planimetrováno ze situace"</t>
  </si>
  <si>
    <t>18</t>
  </si>
  <si>
    <t>938903211</t>
  </si>
  <si>
    <t>Vysekání spár hl přes 70 do 120 mm ve zdivu z lomového kamene</t>
  </si>
  <si>
    <t>1927715738</t>
  </si>
  <si>
    <t>Dokončovací práce na dosavadních konstrukcích vysekání spár s očištěním zdiva nebo dlažby, s naložením suti na dopravní prostředek nebo s odklizením na hromady do vzdálenosti 50 m při hloubce spáry přes 70 do 120 mm ve zdivu z lomového kamene</t>
  </si>
  <si>
    <t>514,0 "vysekání spár ve zdivu; planimetrováno ze situace"</t>
  </si>
  <si>
    <t>19</t>
  </si>
  <si>
    <t>938904111.1R</t>
  </si>
  <si>
    <t>Pročištění drenážních otvorů</t>
  </si>
  <si>
    <t>ks</t>
  </si>
  <si>
    <t>-199386712</t>
  </si>
  <si>
    <t>Dokončovací práce na dosavadních konstrukcích odstranění usazeného bahna s naložením na dopravní prostředek nebo s přemístěním na výšku do 6 m a odklizením na hromady do vzdálenosti 50 m z drenážních otvorů</t>
  </si>
  <si>
    <t>38 "pročištění drenážních otvorů; bude použita tlaková voda"</t>
  </si>
  <si>
    <t>20</t>
  </si>
  <si>
    <t>938906141</t>
  </si>
  <si>
    <t>Pročištění drenážního potrubí DN 50 a 65</t>
  </si>
  <si>
    <t>431420466</t>
  </si>
  <si>
    <t>Čištění usazenin pročištění drenážního potrubí DN 50 a 65</t>
  </si>
  <si>
    <t>19*4 "pročištění odvodňovacích trubek tlakovou vodou"</t>
  </si>
  <si>
    <t>966023131</t>
  </si>
  <si>
    <t>Vybourání částí říms z kamene vyložených do 250 mm tl do 300 mm</t>
  </si>
  <si>
    <t>-428443543</t>
  </si>
  <si>
    <t>Vybourání částí říms z kamene vyložených do 250 mm tl. do 300 mm</t>
  </si>
  <si>
    <t>1,88+3,32 "odstranění stávající kamenné římsy"</t>
  </si>
  <si>
    <t>22</t>
  </si>
  <si>
    <t>967042714</t>
  </si>
  <si>
    <t>Odsekání zdiva z kamene nebo betonu plošné tl do 300 mm</t>
  </si>
  <si>
    <t>-120477120</t>
  </si>
  <si>
    <t>Odsekání zdiva z kamene nebo betonu plošné, tl. do 300 mm</t>
  </si>
  <si>
    <t>87,5 "odstranění stávajícího betonu"</t>
  </si>
  <si>
    <t>23</t>
  </si>
  <si>
    <t>977131116</t>
  </si>
  <si>
    <t>Vrty příklepovými vrtáky D přes 16 do 20 mm do cihelného zdiva nebo prostého betonu</t>
  </si>
  <si>
    <t>-640766648</t>
  </si>
  <si>
    <t>Vrty příklepovými vrtáky do cihelného zdiva nebo prostého betonu průměru přes 16 do 20 mm</t>
  </si>
  <si>
    <t>350*0,25 "ocelové trny průměr 20 mm; ocel (R) B500B, osazení do vyvrtaných otvorů; 350 ks délky 0,5 m, vyvrtaný otvor bude do hloubky 0,25 m"</t>
  </si>
  <si>
    <t>24</t>
  </si>
  <si>
    <t>985131111</t>
  </si>
  <si>
    <t>Očištění ploch stěn, rubu kleneb a podlah tlakovou vodou</t>
  </si>
  <si>
    <t>-135761304</t>
  </si>
  <si>
    <t>1618,0 "očištění zdiva; planimetrováno ze situace"</t>
  </si>
  <si>
    <t>25</t>
  </si>
  <si>
    <t>985421154</t>
  </si>
  <si>
    <t>Injektáž trhlin š 20 mm v cihelném zdivu tl přes 600 mm aktivovanou cementovou maltou včetně vrtů</t>
  </si>
  <si>
    <t>915616625</t>
  </si>
  <si>
    <t>Injektáž trhlin v cihelném, kamenném nebo smíšeném zdivu nízkotlaká do 0,6 MP, včetně provedení vrtů aktivovanou cementovou maltou šířka trhlin přes 15 do 20 mm tloušťka zdiva přes 600 mm</t>
  </si>
  <si>
    <t>20,0 "injektáž pryskyřicí na bázi polyuretanu s expanzní schopností ve vodním prostředí (např. Sika Injection-201 CE, Mapei Foamjet F) hl. 1,5 m"</t>
  </si>
  <si>
    <t>997</t>
  </si>
  <si>
    <t>Doprava suti a vybouraných hmot</t>
  </si>
  <si>
    <t>26</t>
  </si>
  <si>
    <t>997013871</t>
  </si>
  <si>
    <t>Poplatek za uložení stavebního odpadu na recyklační skládce (skládkovné) směsného stavebního a demoličního kód odpadu 17 09 04</t>
  </si>
  <si>
    <t>-1120559139</t>
  </si>
  <si>
    <t>Poplatek za uložení stavebního odpadu na recyklační skládce (skládkovné) směsného stavebního a demoličního zatříděného do Katalogu odpadů pod kódem 17 09 04</t>
  </si>
  <si>
    <t>27</t>
  </si>
  <si>
    <t>997321511</t>
  </si>
  <si>
    <t>Vodorovná doprava suti a vybouraných hmot po suchu do 1 km</t>
  </si>
  <si>
    <t>-6794938</t>
  </si>
  <si>
    <t>Vodorovná doprava suti a vybouraných hmot bez naložení, s vyložením a hrubým urovnáním po suchu, na vzdálenost do 1 km</t>
  </si>
  <si>
    <t>28</t>
  </si>
  <si>
    <t>997321519</t>
  </si>
  <si>
    <t>Příplatek ZKD 1 km vodorovné dopravy suti a vybouraných hmot po suchu</t>
  </si>
  <si>
    <t>2084539963</t>
  </si>
  <si>
    <t>Vodorovná doprava suti a vybouraných hmot bez naložení, s vyložením a hrubým urovnáním po suchu, na vzdálenost Příplatek k cenám za každý další započatý 1 km přes 1 km</t>
  </si>
  <si>
    <t>107,479*9 'Přepočtené koeficientem množství</t>
  </si>
  <si>
    <t>998</t>
  </si>
  <si>
    <t>Přesun hmot</t>
  </si>
  <si>
    <t>29</t>
  </si>
  <si>
    <t>998323011</t>
  </si>
  <si>
    <t>Přesun hmot pro jezy a stupně</t>
  </si>
  <si>
    <t>2125731496</t>
  </si>
  <si>
    <t>Přesun hmot pro jezy a stupně dopravní vzdálenost do 500 m</t>
  </si>
  <si>
    <t>25 7026-2 - SO02 Bystřička - pod přehradou, ř. km 4,400 - 5,000</t>
  </si>
  <si>
    <t xml:space="preserve">    4 - Vodorovné konstrukce</t>
  </si>
  <si>
    <t>114203103</t>
  </si>
  <si>
    <t>Rozebrání dlažeb z lomového kamene nebo betonových tvárnic do cementové malty</t>
  </si>
  <si>
    <t>1439953667</t>
  </si>
  <si>
    <t>Rozebrání dlažeb nebo záhozů s naložením na dopravní prostředek dlažeb z lomového kamene nebo betonových tvárnic do cementové malty se spárami zalitými cementovou maltou</t>
  </si>
  <si>
    <t>84,2 "částečné rozebrání dlažby; planimetrováno ze situace"</t>
  </si>
  <si>
    <t>1533467590</t>
  </si>
  <si>
    <t xml:space="preserve">Poznámka k položce:_x000d_
Zajištění převedení vody pro celou stavbu. Není povoleno zbudování obtokového koryta či rýhy ve stávajícím korytě._x000d_
Předpoklad stavebních prací, které nelze realizovat v tekoucí vodě:_x000d_
- 4x stupeň v ř.km 4,867; 4,736; 4,606, 4,475_x000d_
- 3x patka s dlažbou v ř. km  4,566 – 4,568; 4,669 – 4,673; 4,683 – 4,696; 4,872 – 4,881_x000d_
_x000d_
Položka zahrnuje čerpání vody, záložní zdroj čerpání, zbudování jílových hrázek pro zahrazení toku při použití převáděcího potrubí, podpůrné konstrukce potrubí, použití BigBagů atd._x000d_
_x000d_
- čerpání do výšky až 10 m s průměrným přítokem do 1 000 l/min,_x000d_
- pohotovostní čerpací soustavy dimenzovanou na požadovanou čerpací výšku a průtok,_x000d_
- včetně zbudování zemních hrázek ze zemin vhodných do hrázek a dostatečně těsnících, jímkovaní, soustředění převáděné vody, rozebrání hrázek,_x000d_
- včetně dodávky , montáže a demontáže odvodňovacího potrubí o průměru dle zvolené technologie zhotovitele.</t>
  </si>
  <si>
    <t>7 "7 míst v rámci SO02"</t>
  </si>
  <si>
    <t>124253100</t>
  </si>
  <si>
    <t>Vykopávky pro koryta vodotečí v hornině třídy těžitelnosti I skupiny 3 objem do 100 m3 strojně</t>
  </si>
  <si>
    <t>-347867659</t>
  </si>
  <si>
    <t>Vykopávky pro koryta vodotečí strojně v hornině třídy těžitelnosti I skupiny 3 do 100 m3</t>
  </si>
  <si>
    <t>50,0 "ŽB clona"</t>
  </si>
  <si>
    <t>132251101</t>
  </si>
  <si>
    <t>Hloubení rýh nezapažených š do 800 mm v hornině třídy těžitelnosti I skupiny 3 objem do 20 m3 strojně</t>
  </si>
  <si>
    <t>400413320</t>
  </si>
  <si>
    <t>Hloubení nezapažených rýh šířky do 800 mm strojně s urovnáním dna do předepsaného profilu a spádu v hornině třídy těžitelnosti I skupiny 3 do 20 m3</t>
  </si>
  <si>
    <t>49,0*0,5*0,4 "výkop rých pod původní patku"</t>
  </si>
  <si>
    <t>162351103</t>
  </si>
  <si>
    <t>Vodorovné přemístění přes 50 do 500 m výkopku/sypaniny z horniny třídy těžitelnosti I skupiny 1 až 3</t>
  </si>
  <si>
    <t>1492589840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</si>
  <si>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</si>
  <si>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Materiál bude rozprostřen ve dně toku.</t>
  </si>
  <si>
    <t>50,0 "výkopy ŽB clona"</t>
  </si>
  <si>
    <t>32,5 "ŽB clona"</t>
  </si>
  <si>
    <t>171151103</t>
  </si>
  <si>
    <t>Uložení sypaniny z hornin soudržných do násypů zhutněných strojně</t>
  </si>
  <si>
    <t>-798783756</t>
  </si>
  <si>
    <t>Uložení sypanin do násypů strojně s rozprostřením sypaniny ve vrstvách a s hrubým urovnáním zhutněných z hornin soudržných jakékoliv třídy těžitelnosti</t>
  </si>
  <si>
    <t>321213345</t>
  </si>
  <si>
    <t>Zdivo nadzákladové z lomového kamene vodních staveb obkladní s vyspárováním</t>
  </si>
  <si>
    <t>-1853089436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</si>
  <si>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</si>
  <si>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4,5 "oprava obkladního zdiva na stupni u LG"</t>
  </si>
  <si>
    <t>321311117</t>
  </si>
  <si>
    <t>Konstrukce vodních staveb z betonu prostého mrazuvzdorného C 35/45</t>
  </si>
  <si>
    <t>-443422949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</si>
  <si>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35/45</t>
  </si>
  <si>
    <t>Betonové patky v ř. km 4,566 – 4,568; 4,588 – 4,600; 4,669 – 4,673; 4,683 – 4,696; 4,726 – 4,730; 4,856 – 4,861; 4,872 - 4,881</t>
  </si>
  <si>
    <t>0,5*1,0*49,0 "vodostavební beton C35/45 W10 XF4 XA3"</t>
  </si>
  <si>
    <t>1547352238</t>
  </si>
  <si>
    <t>14 "ocelové trny průměr 20 mm; ocel (R) B500B, osazení do vyvrtaných otvorů; 14 ks délky 0,5 m"</t>
  </si>
  <si>
    <t>ŽB clona</t>
  </si>
  <si>
    <t>146 "ocelové trny průměr 20 mm; ocel (R) B500B, osazení do vyvrtaných otvorů; 146 ks délky 0,5 m"</t>
  </si>
  <si>
    <t>160*0,03 'Přepočtené koeficientem množství</t>
  </si>
  <si>
    <t>1391439771</t>
  </si>
  <si>
    <t>17,5 "beton vodostavební C35/45 W10 XF4 XA3"</t>
  </si>
  <si>
    <t>321351010</t>
  </si>
  <si>
    <t>Bednění konstrukcí vodních staveb rovinné - zřízení</t>
  </si>
  <si>
    <t>918792925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</si>
  <si>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</si>
  <si>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45,0 "bednění ŽB clony"</t>
  </si>
  <si>
    <t>49,0*0,6*2 "betonové patky - oboustranné bednění"</t>
  </si>
  <si>
    <t>321352010</t>
  </si>
  <si>
    <t>Bednění konstrukcí vodních staveb rovinné - odstranění</t>
  </si>
  <si>
    <t>992252766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</si>
  <si>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</si>
  <si>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1612129030</t>
  </si>
  <si>
    <t>14*0,5*2,46/1000 "ocelové trny průměr 20 mm; ocel (R) B500B, osazení do vyvrtaných otvorů; 14 ks délky 0,5 m; 2,46 kg/m"</t>
  </si>
  <si>
    <t>146*0,5*2,46/1000 "ocelové trny průměr 20 mm; ocel (R) B500B, osazení do vyvrtaných otvorů; 146 ks délky 0,5 m; 2,46 kg/m"</t>
  </si>
  <si>
    <t>1578306790</t>
  </si>
  <si>
    <t>35,5*5,4/1000 "KARI sít 8/150/150 mm; 5,4 kg/m2"</t>
  </si>
  <si>
    <t>Vodorovné konstrukce</t>
  </si>
  <si>
    <t>451316112</t>
  </si>
  <si>
    <t>Podklad pod dlažbu z betonu prostého se zvýšenými nároky na prostředí C 25/30 tl přes 100 do 150 mm</t>
  </si>
  <si>
    <t>-14179133</t>
  </si>
  <si>
    <t>Podklad pod dlažbu z betonu prostého se zvýšenými nároky na prostředí tř. C 25/30 tl. přes 100 do 150 mm</t>
  </si>
  <si>
    <t>84,2 "kamenná dlažba do betonu s vyspárováním; LK o hmotnosti 80 až 200 kg do podkladního betonu C25/30 XF3 W6"</t>
  </si>
  <si>
    <t>451571222</t>
  </si>
  <si>
    <t>Podklad pod dlažbu ze štěrkopísku tl přes 100 do 150 mm</t>
  </si>
  <si>
    <t>-1771844105</t>
  </si>
  <si>
    <t>Podklad pod dlažbu ze štěrkopísku tl. přes 100 do 150 mm</t>
  </si>
  <si>
    <t>4,0*2,2 "podsyp pod opevnění břehu"</t>
  </si>
  <si>
    <t>462512370</t>
  </si>
  <si>
    <t>Zához z lomového kamene s proštěrkováním z terénu hmotnost přes 200 do 500 kg</t>
  </si>
  <si>
    <t>1649208576</t>
  </si>
  <si>
    <t>Zához z lomového kamene neupraveného záhozového s proštěrkováním z terénu, hmotnosti jednotlivých kamenů přes 200 do 500 kg</t>
  </si>
  <si>
    <t>0,3*1,0*9,75 "výmol č. 1 pod závěrečných prahem, hl. 0,28 m"</t>
  </si>
  <si>
    <t>(0,61+0,5)/2*2,0*9,45 "výmol č. 2"</t>
  </si>
  <si>
    <t>(0,75+0,5)/2*2,5*10,0 "výmol č. 3"</t>
  </si>
  <si>
    <t>(1,08+0,5)/2*3,5*14,0 "výmol u LG"</t>
  </si>
  <si>
    <t>0,5*0,5*11 "zához podél PB patky nad stupněm u LG"</t>
  </si>
  <si>
    <t>465513227</t>
  </si>
  <si>
    <t>Dlažba z lomového kamene na cementovou maltu s vyspárováním tl 250 mm pro hráze</t>
  </si>
  <si>
    <t>-1344091580</t>
  </si>
  <si>
    <t>Dlažba z lomového kamene lomařsky upraveného na cementovou maltu, s vyspárováním cementovou maltou, tl. kamene 250 mm</t>
  </si>
  <si>
    <t>628635512</t>
  </si>
  <si>
    <t>Vyplnění spár zdiva z lomového kamene maltou cementovou na hl do 70 mm s vyspárováním</t>
  </si>
  <si>
    <t>263654045</t>
  </si>
  <si>
    <t>Vyplnění spár dosavadních konstrukcí zdiva cementovou maltou s vyčištěním spár hloubky do 70 mm, zdiva z lomového kamene s vyspárováním</t>
  </si>
  <si>
    <t>42,05 "spárování těles stupňů cementovou maltou tř. M15 s přísadou pro sníženou nasákavost; planimetrováno ze situace"</t>
  </si>
  <si>
    <t>-1575979259</t>
  </si>
  <si>
    <t>89,8 "spárování cementovou maltou tř. M15 s přísadou pro sníženou nasákavost; planimetrováno ze situace"</t>
  </si>
  <si>
    <t>939392825</t>
  </si>
  <si>
    <t>89,8 "mechanické očištění dlažby; planimetrováno ze situace"</t>
  </si>
  <si>
    <t>42,05 "mechanické očištění těles stupňů"</t>
  </si>
  <si>
    <t>-2077393631</t>
  </si>
  <si>
    <t>89,8 "vysekání spár ve dlažbě; planimetrováno ze situace"</t>
  </si>
  <si>
    <t>938903113</t>
  </si>
  <si>
    <t>Vysekání spár hl do 70 mm ve zdivu z lomového kamene</t>
  </si>
  <si>
    <t>-1287128071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</si>
  <si>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</si>
  <si>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42,05 "vysekání spár ve zdivu; planimetrováno ze situace"</t>
  </si>
  <si>
    <t>961044111</t>
  </si>
  <si>
    <t>Bourání základů z betonu prostého</t>
  </si>
  <si>
    <t>-1911774361</t>
  </si>
  <si>
    <t>0,4*9,0+0,22*40,0 "odstranění stávající kce - betonová patka"</t>
  </si>
  <si>
    <t>0,75 "odstranění stávající kce (kamenná dlažba s patkou na PB)"</t>
  </si>
  <si>
    <t>962022491</t>
  </si>
  <si>
    <t>Bourání zdiva nadzákladového kamenného na MC přes 1 m3</t>
  </si>
  <si>
    <t>1282735216</t>
  </si>
  <si>
    <t>Bourání zdiva nadzákladového kamenného na maltu cementovou, objemu přes 1 m3</t>
  </si>
  <si>
    <t>4,5 "rozebrání destabilizovaného obkladu a následně zpětné vyzdění na MC"</t>
  </si>
  <si>
    <t>-157261958</t>
  </si>
  <si>
    <t>14*0,15 "ocelové trny průměr 20 mm; ocel (R) B500B; 14 ks délky 0,5 m; vrt bude proveden do hl. 0,15 m"</t>
  </si>
  <si>
    <t>146*0,17 "ocelové trny průměr 20 mm; ocel (R) B500B; 146 ks délky 0,5 m; vrt bude proveden do hl. 0,17 m"</t>
  </si>
  <si>
    <t>-1201051173</t>
  </si>
  <si>
    <t>-466729883</t>
  </si>
  <si>
    <t>-290231108</t>
  </si>
  <si>
    <t>199,888*9 'Přepočtené koeficientem množství</t>
  </si>
  <si>
    <t>30</t>
  </si>
  <si>
    <t>1954211078</t>
  </si>
  <si>
    <t>25 7026-3 - SO03 Vegetační úpravy</t>
  </si>
  <si>
    <t>111251102</t>
  </si>
  <si>
    <t>Odstranění křovin a stromů průměru kmene do 100 mm i s kořeny sklonu terénu do 1:5 z celkové plochy přes 100 do 500 m2 strojně</t>
  </si>
  <si>
    <t>CS ÚRS 2025 01</t>
  </si>
  <si>
    <t>475246518</t>
  </si>
  <si>
    <t>Odstranění křovin a stromů s odstraněním kořenů strojně průměru kmene do 100 mm v rovině nebo ve svahu sklonu terénu do 1:5, při celkové ploše přes 100 do 500 m2</t>
  </si>
  <si>
    <t>259,6 "odstranění náletových keřů"</t>
  </si>
  <si>
    <t>112101101</t>
  </si>
  <si>
    <t>Odstranění stromů listnatých průměru kmene přes 100 do 300 mm</t>
  </si>
  <si>
    <t>kus</t>
  </si>
  <si>
    <t>-700231635</t>
  </si>
  <si>
    <t>Odstranění stromů s odřezáním kmene a s odvětvením listnatých, průměru kmene přes 100 do 300 mm</t>
  </si>
  <si>
    <t>1 "strom o průměru do 15 cm"</t>
  </si>
  <si>
    <t>6 "stromy o průměru do 25 cm"</t>
  </si>
  <si>
    <t>112101102</t>
  </si>
  <si>
    <t>Odstranění stromů listnatých průměru kmene přes 300 do 500 mm</t>
  </si>
  <si>
    <t>1446443064</t>
  </si>
  <si>
    <t>Odstranění stromů s odřezáním kmene a s odvětvením listnatých, průměru kmene přes 300 do 500 mm</t>
  </si>
  <si>
    <t>5 "stromy o průměru do 35 cm"</t>
  </si>
  <si>
    <t>7 "stromy o průměru do 45 cm"</t>
  </si>
  <si>
    <t>112101103</t>
  </si>
  <si>
    <t>Odstranění stromů listnatých průměru kmene přes 500 do 700 mm</t>
  </si>
  <si>
    <t>-1042293761</t>
  </si>
  <si>
    <t>Odstranění stromů s odřezáním kmene a s odvětvením listnatých, průměru kmene přes 500 do 700 mm</t>
  </si>
  <si>
    <t>1 "strom o průměru do 55 cm"</t>
  </si>
  <si>
    <t>1 "strom o průměru do 65 cm"</t>
  </si>
  <si>
    <t>112155115</t>
  </si>
  <si>
    <t>Štěpkování stromků a větví v zapojeném porostu průměru kmene do 300 mm s naložením</t>
  </si>
  <si>
    <t>182330406</t>
  </si>
  <si>
    <t>Štěpkování s naložením na dopravní prostředek a odvozem do 20 km stromků a větví v zapojeném porostu, průměru kmene do 300 mm</t>
  </si>
  <si>
    <t>1 "větve z pokácených stromů o průměru do 15 cm"</t>
  </si>
  <si>
    <t>6 "větve z pokácených stromů o průměru do 25 cm"</t>
  </si>
  <si>
    <t>112155121</t>
  </si>
  <si>
    <t>Štěpkování stromků a větví v zapojeném porostu průměru kmene přes 300 do 500 mm s naložením</t>
  </si>
  <si>
    <t>-773243787</t>
  </si>
  <si>
    <t>Štěpkování s naložením na dopravní prostředek a odvozem do 20 km stromků a větví v zapojeném porostu, průměru kmene přes 300 do 500 mm</t>
  </si>
  <si>
    <t>5 "větve z pokácených stromů o průměru do 35 cm"</t>
  </si>
  <si>
    <t>7 "větve z pokácených stromů o průměru do 45 cm"</t>
  </si>
  <si>
    <t>112155125</t>
  </si>
  <si>
    <t>Štěpkování stromků a větví v zapojeném porostu průměru kmene přes 500 do 700 mm s naložením</t>
  </si>
  <si>
    <t>-1632374821</t>
  </si>
  <si>
    <t>Štěpkování s naložením na dopravní prostředek a odvozem do 20 km stromků a větví v zapojeném porostu, průměru kmene přes 500 do 700 mm</t>
  </si>
  <si>
    <t>1 "větve z pokácených stromů o průměru do 55 cm"</t>
  </si>
  <si>
    <t>1 "větve z pokácených stromů o průměru do 65 cm"</t>
  </si>
  <si>
    <t>112155311</t>
  </si>
  <si>
    <t>Štěpkování keřového porostu středně hustého s naložením</t>
  </si>
  <si>
    <t>-640433583</t>
  </si>
  <si>
    <t>Štěpkování s naložením na dopravní prostředek a odvozem do 20 km keřového porostu středně hustého</t>
  </si>
  <si>
    <t>112201106R</t>
  </si>
  <si>
    <t>Odstranění pařezů odfrézováním do hloubky 0,2 m; D do 300 mm</t>
  </si>
  <si>
    <t>-860124328</t>
  </si>
  <si>
    <t>Odstranění pařezu odfrézováním nebo odvrtáním hloubky do 200 mm průměru přes 100 do 300 mm</t>
  </si>
  <si>
    <t>Poznámka k položce:_x000d_
V ceně jsou započítány náklady na frézování až do hloubky 20 cm pod terén vč. dopravy.</t>
  </si>
  <si>
    <t>112201107R</t>
  </si>
  <si>
    <t>Odstranění pařezů odfrézováním do hloubky 0,2 m; D do 500 mm</t>
  </si>
  <si>
    <t>-467317640</t>
  </si>
  <si>
    <t>Odstranění pařezu odfrézováním nebo odvrtáním hloubky do 200 mm průměru přes 300 do 500 mm</t>
  </si>
  <si>
    <t>112201108R</t>
  </si>
  <si>
    <t>Odstranění pařezů odfrézováním do hloubky 0,5 m; D do 700 mm</t>
  </si>
  <si>
    <t>1342956992</t>
  </si>
  <si>
    <t>Odstranění pařezu odfrézováním nebo odvrtáním hloubky přes200 do 500 mm průměru přes 500 do 700 mm</t>
  </si>
  <si>
    <t>Poznámka k položce:_x000d_
V ceně jsou započítány náklady na frézování až do hloubky 50 cm pod terén vč. dopravy.</t>
  </si>
  <si>
    <t>998332011</t>
  </si>
  <si>
    <t>Přesun hmot pro úpravy vodních toků a kanály</t>
  </si>
  <si>
    <t>1533738442</t>
  </si>
  <si>
    <t>Přesun hmot pro úpravy vodních toků a kanály, hráze rybníků apod. dopravní vzdálenost do 500 m</t>
  </si>
  <si>
    <t>25 7026-4 - Vedlejší a ostatní náklady</t>
  </si>
  <si>
    <t>OST - Ostatní</t>
  </si>
  <si>
    <t>VRN - Vedlejší rozpočtové náklady</t>
  </si>
  <si>
    <t xml:space="preserve">    VRN4 - Inženýrská činnost</t>
  </si>
  <si>
    <t>OST</t>
  </si>
  <si>
    <t>Ostatní</t>
  </si>
  <si>
    <t>800800008</t>
  </si>
  <si>
    <t>Protokolární předání stavbou dotčených pozemků a _x000d_
komunikací, uvedených do původního stavu, zpět jejich_x000d_
 vlastníkům</t>
  </si>
  <si>
    <t>512</t>
  </si>
  <si>
    <t>-141546978</t>
  </si>
  <si>
    <t>Protokolární předání stavbou dotčených pozemků a 
komunikací, uvedených do původního stavu, zpět jejich
 vlastníkům</t>
  </si>
  <si>
    <t>800800015</t>
  </si>
  <si>
    <t>Zajištění a zabezpečení staveniště, zřízení a likvidace zařízení staveniště, včetně případných přípojek, přístupů, _x000d_
deponií apod.</t>
  </si>
  <si>
    <t>-1924400312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</si>
  <si>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</si>
  <si>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</si>
  <si>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</si>
  <si>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</si>
  <si>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</si>
  <si>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706879215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</si>
  <si>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</si>
  <si>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</si>
  <si>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</si>
  <si>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59205619</t>
  </si>
  <si>
    <t>10 R</t>
  </si>
  <si>
    <t>Zajištění slovení rybí obsádky, mihulí*, měkkýšů* a raků* k tomu oprávněnou osobou, včetně pořízení protokolu a zajištění oznámení zahájení prací na vodním toku příslušnému uživateli rybářského revíru.</t>
  </si>
  <si>
    <t>148679401</t>
  </si>
  <si>
    <t>Poznámka k položce:_x000d_
Zajištění slovení rybí obsádky a dalších organismů podléhajících zvláštní ochraně k tomu oprávněnou osobou, včetně pořízení protokolu a zajištění oznámení zahájení prací na vodním toku příslušnému uživateli rybářského revíru.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</si>
  <si>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</si>
  <si>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</si>
  <si>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-1055175114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</si>
  <si>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stavby, vč. zveřejnění v digitální technické mapě kraje._x000d_
Součástí dokumentace bude také popis a zdůvodnění případných změn a odchylek skutečného provedení stavby od stavebního povolení a ověřené projektové dokumentace.</t>
  </si>
  <si>
    <t>17 R</t>
  </si>
  <si>
    <t>Aktualizace (přizpůsobení) nebo zpracování* plánu bezpečnosti a ochrany zdraví při práci.</t>
  </si>
  <si>
    <t>-1342945194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</si>
  <si>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</si>
  <si>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</si>
  <si>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Aktualizace havarijního plánu pro celou stavbu.</t>
  </si>
  <si>
    <t>-506771921</t>
  </si>
  <si>
    <t>19 R</t>
  </si>
  <si>
    <t>Provedení opatření vyplývajících z havarijního plánu.</t>
  </si>
  <si>
    <t>-1031333439</t>
  </si>
  <si>
    <t>VRN4</t>
  </si>
  <si>
    <t>Inženýrská činnost</t>
  </si>
  <si>
    <t>041903001</t>
  </si>
  <si>
    <t>Inženýrská činnost dozory - Dozor jiné osoby - dohled biologa</t>
  </si>
  <si>
    <t>…</t>
  </si>
  <si>
    <t>1024</t>
  </si>
  <si>
    <t>1272140858</t>
  </si>
  <si>
    <t>Dozor jiné osoby - dohled biologa</t>
  </si>
  <si>
    <t>SEZNAM FIGUR</t>
  </si>
  <si>
    <t>Výměra</t>
  </si>
  <si>
    <t>ČOK</t>
  </si>
  <si>
    <t>Čištění otevřených koryt</t>
  </si>
  <si>
    <t>NH</t>
  </si>
  <si>
    <t>eqrwr</t>
  </si>
  <si>
    <t>VKV</t>
  </si>
  <si>
    <t>Vykopávky pro koryta vodotečí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</si>
</sst>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257026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VD Bystřička – oprava kaskádového skluzu a úseku pod přehradou, ř. km. 4,400 – 5,000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Bystřička I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29. 7. 2025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GEOtest, a.s.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'25 7026-1 - SO01 VD Bystř...'!J30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'25 7026-1 - SO01 VD Bystř...'!P124</f>
        <v>0</v>
      </c>
      <c r="AV95" s="128">
        <f>'25 7026-1 - SO01 VD Bystř...'!J33</f>
        <v>0</v>
      </c>
      <c r="AW95" s="128">
        <f>'25 7026-1 - SO01 VD Bystř...'!J34</f>
        <v>0</v>
      </c>
      <c r="AX95" s="128">
        <f>'25 7026-1 - SO01 VD Bystř...'!J35</f>
        <v>0</v>
      </c>
      <c r="AY95" s="128">
        <f>'25 7026-1 - SO01 VD Bystř...'!J36</f>
        <v>0</v>
      </c>
      <c r="AZ95" s="128">
        <f>'25 7026-1 - SO01 VD Bystř...'!F33</f>
        <v>0</v>
      </c>
      <c r="BA95" s="128">
        <f>'25 7026-1 - SO01 VD Bystř...'!F34</f>
        <v>0</v>
      </c>
      <c r="BB95" s="128">
        <f>'25 7026-1 - SO01 VD Bystř...'!F35</f>
        <v>0</v>
      </c>
      <c r="BC95" s="128">
        <f>'25 7026-1 - SO01 VD Bystř...'!F36</f>
        <v>0</v>
      </c>
      <c r="BD95" s="130">
        <f>'25 7026-1 - SO01 VD Bystř...'!F37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24.7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'25 7026-2 - SO02 Bystřičk...'!J30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'25 7026-2 - SO02 Bystřičk...'!P124</f>
        <v>0</v>
      </c>
      <c r="AV96" s="128">
        <f>'25 7026-2 - SO02 Bystřičk...'!J33</f>
        <v>0</v>
      </c>
      <c r="AW96" s="128">
        <f>'25 7026-2 - SO02 Bystřičk...'!J34</f>
        <v>0</v>
      </c>
      <c r="AX96" s="128">
        <f>'25 7026-2 - SO02 Bystřičk...'!J35</f>
        <v>0</v>
      </c>
      <c r="AY96" s="128">
        <f>'25 7026-2 - SO02 Bystřičk...'!J36</f>
        <v>0</v>
      </c>
      <c r="AZ96" s="128">
        <f>'25 7026-2 - SO02 Bystřičk...'!F33</f>
        <v>0</v>
      </c>
      <c r="BA96" s="128">
        <f>'25 7026-2 - SO02 Bystřičk...'!F34</f>
        <v>0</v>
      </c>
      <c r="BB96" s="128">
        <f>'25 7026-2 - SO02 Bystřičk...'!F35</f>
        <v>0</v>
      </c>
      <c r="BC96" s="128">
        <f>'25 7026-2 - SO02 Bystřičk...'!F36</f>
        <v>0</v>
      </c>
      <c r="BD96" s="130">
        <f>'25 7026-2 - SO02 Bystřičk...'!F37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7" customFormat="1" ht="24.75" customHeight="1">
      <c r="A97" s="119" t="s">
        <v>84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'25 7026-3 - SO03 Vegetačn...'!J30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27">
        <v>0</v>
      </c>
      <c r="AT97" s="128">
        <f>ROUND(SUM(AV97:AW97),2)</f>
        <v>0</v>
      </c>
      <c r="AU97" s="129">
        <f>'25 7026-3 - SO03 Vegetačn...'!P120</f>
        <v>0</v>
      </c>
      <c r="AV97" s="128">
        <f>'25 7026-3 - SO03 Vegetačn...'!J33</f>
        <v>0</v>
      </c>
      <c r="AW97" s="128">
        <f>'25 7026-3 - SO03 Vegetačn...'!J34</f>
        <v>0</v>
      </c>
      <c r="AX97" s="128">
        <f>'25 7026-3 - SO03 Vegetačn...'!J35</f>
        <v>0</v>
      </c>
      <c r="AY97" s="128">
        <f>'25 7026-3 - SO03 Vegetačn...'!J36</f>
        <v>0</v>
      </c>
      <c r="AZ97" s="128">
        <f>'25 7026-3 - SO03 Vegetačn...'!F33</f>
        <v>0</v>
      </c>
      <c r="BA97" s="128">
        <f>'25 7026-3 - SO03 Vegetačn...'!F34</f>
        <v>0</v>
      </c>
      <c r="BB97" s="128">
        <f>'25 7026-3 - SO03 Vegetačn...'!F35</f>
        <v>0</v>
      </c>
      <c r="BC97" s="128">
        <f>'25 7026-3 - SO03 Vegetačn...'!F36</f>
        <v>0</v>
      </c>
      <c r="BD97" s="130">
        <f>'25 7026-3 - SO03 Vegetačn...'!F37</f>
        <v>0</v>
      </c>
      <c r="BE97" s="7"/>
      <c r="BT97" s="131" t="s">
        <v>88</v>
      </c>
      <c r="BV97" s="131" t="s">
        <v>82</v>
      </c>
      <c r="BW97" s="131" t="s">
        <v>96</v>
      </c>
      <c r="BX97" s="131" t="s">
        <v>5</v>
      </c>
      <c r="CL97" s="131" t="s">
        <v>1</v>
      </c>
      <c r="CM97" s="131" t="s">
        <v>90</v>
      </c>
    </row>
    <row r="98" s="7" customFormat="1" ht="24.75" customHeight="1">
      <c r="A98" s="119" t="s">
        <v>84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'25 7026-4 - Vedlejší a os...'!J30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87</v>
      </c>
      <c r="AR98" s="126"/>
      <c r="AS98" s="132">
        <v>0</v>
      </c>
      <c r="AT98" s="133">
        <f>ROUND(SUM(AV98:AW98),2)</f>
        <v>0</v>
      </c>
      <c r="AU98" s="134">
        <f>'25 7026-4 - Vedlejší a os...'!P119</f>
        <v>0</v>
      </c>
      <c r="AV98" s="133">
        <f>'25 7026-4 - Vedlejší a os...'!J33</f>
        <v>0</v>
      </c>
      <c r="AW98" s="133">
        <f>'25 7026-4 - Vedlejší a os...'!J34</f>
        <v>0</v>
      </c>
      <c r="AX98" s="133">
        <f>'25 7026-4 - Vedlejší a os...'!J35</f>
        <v>0</v>
      </c>
      <c r="AY98" s="133">
        <f>'25 7026-4 - Vedlejší a os...'!J36</f>
        <v>0</v>
      </c>
      <c r="AZ98" s="133">
        <f>'25 7026-4 - Vedlejší a os...'!F33</f>
        <v>0</v>
      </c>
      <c r="BA98" s="133">
        <f>'25 7026-4 - Vedlejší a os...'!F34</f>
        <v>0</v>
      </c>
      <c r="BB98" s="133">
        <f>'25 7026-4 - Vedlejší a os...'!F35</f>
        <v>0</v>
      </c>
      <c r="BC98" s="133">
        <f>'25 7026-4 - Vedlejší a os...'!F36</f>
        <v>0</v>
      </c>
      <c r="BD98" s="135">
        <f>'25 7026-4 - Vedlejší a os...'!F37</f>
        <v>0</v>
      </c>
      <c r="BE98" s="7"/>
      <c r="BT98" s="131" t="s">
        <v>88</v>
      </c>
      <c r="BV98" s="131" t="s">
        <v>82</v>
      </c>
      <c r="BW98" s="131" t="s">
        <v>99</v>
      </c>
      <c r="BX98" s="131" t="s">
        <v>5</v>
      </c>
      <c r="CL98" s="131" t="s">
        <v>1</v>
      </c>
      <c r="CM98" s="131" t="s">
        <v>90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hAfZD4x/lrSvoOPr9jFxZvT4ffdvtR59QJlwUY19W15Tcsgwzznjj87V9yFoWw599+hct2eX9PsBbX+hlEIqEA==" hashValue="YiYMfh7LDgNXNp5WLgBtVjjVx1cna+naEe16KSmVEg3aNaX+Uh/+OD6ANzXAUzBKcXP/kwtxIsi7NbbCBoEvw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5 7026-1 - SO01 VD Bystř...'!C2" display="/"/>
    <hyperlink ref="A96" location="'25 7026-2 - SO02 Bystřičk...'!C2" display="/"/>
    <hyperlink ref="A97" location="'25 7026-3 - SO03 Vegetačn...'!C2" display="/"/>
    <hyperlink ref="A98" location="'25 7026-4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Bystřička – oprava kaskádového skluzu a úseku pod přehradou, ř. km. 4,400 – 5,000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ROUND((SUM(BE124:BE232)),  2)</f>
        <v>0</v>
      </c>
      <c r="G33" s="38"/>
      <c r="H33" s="38"/>
      <c r="I33" s="155">
        <v>0.20999999999999999</v>
      </c>
      <c r="J33" s="154">
        <f>ROUND(((SUM(BE124:BE232))*I33),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ROUND((SUM(BF124:BF232)),  2)</f>
        <v>0</v>
      </c>
      <c r="G34" s="38"/>
      <c r="H34" s="38"/>
      <c r="I34" s="155">
        <v>0.12</v>
      </c>
      <c r="J34" s="154">
        <f>ROUND(((SUM(BF124:BF232))*I34),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ROUND((SUM(BG124:BG232)),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ROUND((SUM(BH124:BH232)),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ROUND((SUM(BI124:BI232)),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Bystřička – oprava kaskádového skluzu a úseku pod přehradou, ř. km. 4,400 – 5,000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25 7026-1 - SO01 VD Bystřička, bezpečnostní přeliv - kaskády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Bystřička I</v>
      </c>
      <c r="G89" s="40"/>
      <c r="H89" s="40"/>
      <c r="I89" s="32" t="s">
        <v>22</v>
      </c>
      <c r="J89" s="79" t="str">
        <f>IF(J12="","",J12)</f>
        <v>29. 7. 2025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J143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J176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J191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J222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J230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VD Bystřička – oprava kaskádového skluzu a úseku pod přehradou, ř. km. 4,400 – 5,000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25 7026-1 - SO01 VD Bystřička, bezpečnostní přeliv - kaskády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Bystřička I</v>
      </c>
      <c r="G118" s="40"/>
      <c r="H118" s="40"/>
      <c r="I118" s="32" t="s">
        <v>22</v>
      </c>
      <c r="J118" s="79" t="str">
        <f>IF(J12="","",J12)</f>
        <v>29. 7. 2025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GEOtest,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117</v>
      </c>
      <c r="D123" s="194" t="s">
        <v>65</v>
      </c>
      <c r="E123" s="194" t="s">
        <v>61</v>
      </c>
      <c r="F123" s="194" t="s">
        <v>62</v>
      </c>
      <c r="G123" s="194" t="s">
        <v>118</v>
      </c>
      <c r="H123" s="194" t="s">
        <v>119</v>
      </c>
      <c r="I123" s="194" t="s">
        <v>120</v>
      </c>
      <c r="J123" s="194" t="s">
        <v>105</v>
      </c>
      <c r="K123" s="195" t="s">
        <v>121</v>
      </c>
      <c r="L123" s="196"/>
      <c r="M123" s="100" t="s">
        <v>1</v>
      </c>
      <c r="N123" s="101" t="s">
        <v>44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131.87716874</v>
      </c>
      <c r="S124" s="104"/>
      <c r="T124" s="200">
        <f>T125</f>
        <v>107.4785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107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79</v>
      </c>
      <c r="E125" s="205" t="s">
        <v>129</v>
      </c>
      <c r="F125" s="205" t="s">
        <v>130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P126+P136+P143+P176+P191+P222+P230</f>
        <v>0</v>
      </c>
      <c r="Q125" s="210"/>
      <c r="R125" s="211">
        <f>R126+R136+R143+R176+R191+R222+R230</f>
        <v>131.87716874</v>
      </c>
      <c r="S125" s="210"/>
      <c r="T125" s="212">
        <f>T126+T136+T143+T176+T191+T222+T230</f>
        <v>107.4785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79</v>
      </c>
      <c r="AU125" s="214" t="s">
        <v>80</v>
      </c>
      <c r="AY125" s="213" t="s">
        <v>131</v>
      </c>
      <c r="BK125" s="215">
        <f>BK126+BK136+BK143+BK176+BK191+BK222+BK230</f>
        <v>0</v>
      </c>
    </row>
    <row r="126" s="12" customFormat="1" ht="22.8" customHeight="1">
      <c r="A126" s="12"/>
      <c r="B126" s="202"/>
      <c r="C126" s="203"/>
      <c r="D126" s="204" t="s">
        <v>79</v>
      </c>
      <c r="E126" s="216" t="s">
        <v>88</v>
      </c>
      <c r="F126" s="216" t="s">
        <v>132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SUM(P127:P135)</f>
        <v>0</v>
      </c>
      <c r="Q126" s="210"/>
      <c r="R126" s="211">
        <f>SUM(R127:R135)</f>
        <v>0.012</v>
      </c>
      <c r="S126" s="210"/>
      <c r="T126" s="212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88</v>
      </c>
      <c r="AY126" s="213" t="s">
        <v>131</v>
      </c>
      <c r="BK126" s="215">
        <f>SUM(BK127:BK135)</f>
        <v>0</v>
      </c>
    </row>
    <row r="127" s="2" customFormat="1" ht="33" customHeight="1">
      <c r="A127" s="38"/>
      <c r="B127" s="39"/>
      <c r="C127" s="218" t="s">
        <v>88</v>
      </c>
      <c r="D127" s="218" t="s">
        <v>133</v>
      </c>
      <c r="E127" s="219" t="s">
        <v>134</v>
      </c>
      <c r="F127" s="220" t="s">
        <v>135</v>
      </c>
      <c r="G127" s="221" t="s">
        <v>136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133</v>
      </c>
      <c r="AU127" s="229" t="s">
        <v>90</v>
      </c>
      <c r="AY127" s="17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137</v>
      </c>
      <c r="BM127" s="229" t="s">
        <v>138</v>
      </c>
    </row>
    <row r="128" s="2" customFormat="1">
      <c r="A128" s="38"/>
      <c r="B128" s="39"/>
      <c r="C128" s="40"/>
      <c r="D128" s="231" t="s">
        <v>139</v>
      </c>
      <c r="E128" s="40"/>
      <c r="F128" s="232" t="s">
        <v>135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90</v>
      </c>
    </row>
    <row r="129" s="2" customFormat="1">
      <c r="A129" s="38"/>
      <c r="B129" s="39"/>
      <c r="C129" s="40"/>
      <c r="D129" s="231" t="s">
        <v>140</v>
      </c>
      <c r="E129" s="40"/>
      <c r="F129" s="236" t="s">
        <v>141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90</v>
      </c>
    </row>
    <row r="130" s="2" customFormat="1" ht="24.15" customHeight="1">
      <c r="A130" s="38"/>
      <c r="B130" s="39"/>
      <c r="C130" s="218" t="s">
        <v>90</v>
      </c>
      <c r="D130" s="218" t="s">
        <v>133</v>
      </c>
      <c r="E130" s="219" t="s">
        <v>142</v>
      </c>
      <c r="F130" s="220" t="s">
        <v>143</v>
      </c>
      <c r="G130" s="221" t="s">
        <v>144</v>
      </c>
      <c r="H130" s="222">
        <v>200</v>
      </c>
      <c r="I130" s="223"/>
      <c r="J130" s="224">
        <f>ROUND(I130*H130,2)</f>
        <v>0</v>
      </c>
      <c r="K130" s="220" t="s">
        <v>145</v>
      </c>
      <c r="L130" s="44"/>
      <c r="M130" s="225" t="s">
        <v>1</v>
      </c>
      <c r="N130" s="226" t="s">
        <v>45</v>
      </c>
      <c r="O130" s="91"/>
      <c r="P130" s="227">
        <f>O130*H130</f>
        <v>0</v>
      </c>
      <c r="Q130" s="227">
        <v>6.0000000000000002E-05</v>
      </c>
      <c r="R130" s="227">
        <f>Q130*H130</f>
        <v>0.012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133</v>
      </c>
      <c r="AU130" s="229" t="s">
        <v>90</v>
      </c>
      <c r="AY130" s="17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137</v>
      </c>
      <c r="BM130" s="229" t="s">
        <v>146</v>
      </c>
    </row>
    <row r="131" s="2" customFormat="1">
      <c r="A131" s="38"/>
      <c r="B131" s="39"/>
      <c r="C131" s="40"/>
      <c r="D131" s="231" t="s">
        <v>139</v>
      </c>
      <c r="E131" s="40"/>
      <c r="F131" s="232" t="s">
        <v>147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90</v>
      </c>
    </row>
    <row r="132" s="13" customFormat="1">
      <c r="A132" s="13"/>
      <c r="B132" s="237"/>
      <c r="C132" s="238"/>
      <c r="D132" s="231" t="s">
        <v>148</v>
      </c>
      <c r="E132" s="239" t="s">
        <v>1</v>
      </c>
      <c r="F132" s="240" t="s">
        <v>149</v>
      </c>
      <c r="G132" s="238"/>
      <c r="H132" s="241">
        <v>200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148</v>
      </c>
      <c r="AU132" s="247" t="s">
        <v>90</v>
      </c>
      <c r="AV132" s="13" t="s">
        <v>90</v>
      </c>
      <c r="AW132" s="13" t="s">
        <v>36</v>
      </c>
      <c r="AX132" s="13" t="s">
        <v>88</v>
      </c>
      <c r="AY132" s="247" t="s">
        <v>131</v>
      </c>
    </row>
    <row r="133" s="2" customFormat="1" ht="24.15" customHeight="1">
      <c r="A133" s="38"/>
      <c r="B133" s="39"/>
      <c r="C133" s="218" t="s">
        <v>150</v>
      </c>
      <c r="D133" s="218" t="s">
        <v>133</v>
      </c>
      <c r="E133" s="219" t="s">
        <v>151</v>
      </c>
      <c r="F133" s="220" t="s">
        <v>152</v>
      </c>
      <c r="G133" s="221" t="s">
        <v>153</v>
      </c>
      <c r="H133" s="222">
        <v>20</v>
      </c>
      <c r="I133" s="223"/>
      <c r="J133" s="224">
        <f>ROUND(I133*H133,2)</f>
        <v>0</v>
      </c>
      <c r="K133" s="220" t="s">
        <v>145</v>
      </c>
      <c r="L133" s="44"/>
      <c r="M133" s="225" t="s">
        <v>1</v>
      </c>
      <c r="N133" s="226" t="s">
        <v>45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133</v>
      </c>
      <c r="AU133" s="229" t="s">
        <v>90</v>
      </c>
      <c r="AY133" s="17" t="s">
        <v>131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137</v>
      </c>
      <c r="BM133" s="229" t="s">
        <v>154</v>
      </c>
    </row>
    <row r="134" s="2" customFormat="1">
      <c r="A134" s="38"/>
      <c r="B134" s="39"/>
      <c r="C134" s="40"/>
      <c r="D134" s="231" t="s">
        <v>139</v>
      </c>
      <c r="E134" s="40"/>
      <c r="F134" s="232" t="s">
        <v>155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90</v>
      </c>
    </row>
    <row r="135" s="13" customFormat="1">
      <c r="A135" s="13"/>
      <c r="B135" s="237"/>
      <c r="C135" s="238"/>
      <c r="D135" s="231" t="s">
        <v>148</v>
      </c>
      <c r="E135" s="239" t="s">
        <v>1</v>
      </c>
      <c r="F135" s="240" t="s">
        <v>156</v>
      </c>
      <c r="G135" s="238"/>
      <c r="H135" s="241">
        <v>20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148</v>
      </c>
      <c r="AU135" s="247" t="s">
        <v>90</v>
      </c>
      <c r="AV135" s="13" t="s">
        <v>90</v>
      </c>
      <c r="AW135" s="13" t="s">
        <v>36</v>
      </c>
      <c r="AX135" s="13" t="s">
        <v>88</v>
      </c>
      <c r="AY135" s="247" t="s">
        <v>131</v>
      </c>
    </row>
    <row r="136" s="12" customFormat="1" ht="22.8" customHeight="1">
      <c r="A136" s="12"/>
      <c r="B136" s="202"/>
      <c r="C136" s="203"/>
      <c r="D136" s="204" t="s">
        <v>79</v>
      </c>
      <c r="E136" s="216" t="s">
        <v>90</v>
      </c>
      <c r="F136" s="216" t="s">
        <v>157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SUM(P137:P142)</f>
        <v>0</v>
      </c>
      <c r="Q136" s="210"/>
      <c r="R136" s="211">
        <f>SUM(R137:R142)</f>
        <v>0.0054599999999999996</v>
      </c>
      <c r="S136" s="210"/>
      <c r="T136" s="212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88</v>
      </c>
      <c r="AT136" s="214" t="s">
        <v>79</v>
      </c>
      <c r="AU136" s="214" t="s">
        <v>88</v>
      </c>
      <c r="AY136" s="213" t="s">
        <v>131</v>
      </c>
      <c r="BK136" s="215">
        <f>SUM(BK137:BK142)</f>
        <v>0</v>
      </c>
    </row>
    <row r="137" s="2" customFormat="1" ht="24.15" customHeight="1">
      <c r="A137" s="38"/>
      <c r="B137" s="39"/>
      <c r="C137" s="218" t="s">
        <v>137</v>
      </c>
      <c r="D137" s="218" t="s">
        <v>133</v>
      </c>
      <c r="E137" s="219" t="s">
        <v>158</v>
      </c>
      <c r="F137" s="220" t="s">
        <v>159</v>
      </c>
      <c r="G137" s="221" t="s">
        <v>160</v>
      </c>
      <c r="H137" s="222">
        <v>1</v>
      </c>
      <c r="I137" s="223"/>
      <c r="J137" s="224">
        <f>ROUND(I137*H137,2)</f>
        <v>0</v>
      </c>
      <c r="K137" s="220" t="s">
        <v>145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133</v>
      </c>
      <c r="AU137" s="229" t="s">
        <v>90</v>
      </c>
      <c r="AY137" s="17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137</v>
      </c>
      <c r="BM137" s="229" t="s">
        <v>161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162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90</v>
      </c>
    </row>
    <row r="139" s="13" customFormat="1">
      <c r="A139" s="13"/>
      <c r="B139" s="237"/>
      <c r="C139" s="238"/>
      <c r="D139" s="231" t="s">
        <v>148</v>
      </c>
      <c r="E139" s="239" t="s">
        <v>1</v>
      </c>
      <c r="F139" s="240" t="s">
        <v>163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148</v>
      </c>
      <c r="AU139" s="247" t="s">
        <v>90</v>
      </c>
      <c r="AV139" s="13" t="s">
        <v>90</v>
      </c>
      <c r="AW139" s="13" t="s">
        <v>36</v>
      </c>
      <c r="AX139" s="13" t="s">
        <v>88</v>
      </c>
      <c r="AY139" s="247" t="s">
        <v>131</v>
      </c>
    </row>
    <row r="140" s="2" customFormat="1" ht="16.5" customHeight="1">
      <c r="A140" s="38"/>
      <c r="B140" s="39"/>
      <c r="C140" s="248" t="s">
        <v>164</v>
      </c>
      <c r="D140" s="248" t="s">
        <v>165</v>
      </c>
      <c r="E140" s="249" t="s">
        <v>166</v>
      </c>
      <c r="F140" s="250" t="s">
        <v>167</v>
      </c>
      <c r="G140" s="251" t="s">
        <v>160</v>
      </c>
      <c r="H140" s="252">
        <v>1.05</v>
      </c>
      <c r="I140" s="253"/>
      <c r="J140" s="254">
        <f>ROUND(I140*H140,2)</f>
        <v>0</v>
      </c>
      <c r="K140" s="250" t="s">
        <v>145</v>
      </c>
      <c r="L140" s="255"/>
      <c r="M140" s="256" t="s">
        <v>1</v>
      </c>
      <c r="N140" s="257" t="s">
        <v>45</v>
      </c>
      <c r="O140" s="91"/>
      <c r="P140" s="227">
        <f>O140*H140</f>
        <v>0</v>
      </c>
      <c r="Q140" s="227">
        <v>0.0051999999999999998</v>
      </c>
      <c r="R140" s="227">
        <f>Q140*H140</f>
        <v>0.0054599999999999996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168</v>
      </c>
      <c r="AT140" s="229" t="s">
        <v>165</v>
      </c>
      <c r="AU140" s="229" t="s">
        <v>90</v>
      </c>
      <c r="AY140" s="17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137</v>
      </c>
      <c r="BM140" s="229" t="s">
        <v>169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167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90</v>
      </c>
    </row>
    <row r="142" s="13" customFormat="1">
      <c r="A142" s="13"/>
      <c r="B142" s="237"/>
      <c r="C142" s="238"/>
      <c r="D142" s="231" t="s">
        <v>148</v>
      </c>
      <c r="E142" s="238"/>
      <c r="F142" s="240" t="s">
        <v>170</v>
      </c>
      <c r="G142" s="238"/>
      <c r="H142" s="241">
        <v>1.05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148</v>
      </c>
      <c r="AU142" s="247" t="s">
        <v>90</v>
      </c>
      <c r="AV142" s="13" t="s">
        <v>90</v>
      </c>
      <c r="AW142" s="13" t="s">
        <v>4</v>
      </c>
      <c r="AX142" s="13" t="s">
        <v>88</v>
      </c>
      <c r="AY142" s="247" t="s">
        <v>131</v>
      </c>
    </row>
    <row r="143" s="12" customFormat="1" ht="22.8" customHeight="1">
      <c r="A143" s="12"/>
      <c r="B143" s="202"/>
      <c r="C143" s="203"/>
      <c r="D143" s="204" t="s">
        <v>79</v>
      </c>
      <c r="E143" s="216" t="s">
        <v>150</v>
      </c>
      <c r="F143" s="216" t="s">
        <v>171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SUM(P144:P175)</f>
        <v>0</v>
      </c>
      <c r="Q143" s="210"/>
      <c r="R143" s="211">
        <f>SUM(R144:R175)</f>
        <v>2.9232397400000001</v>
      </c>
      <c r="S143" s="210"/>
      <c r="T143" s="212">
        <f>SUM(T144:T175)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88</v>
      </c>
      <c r="AT143" s="214" t="s">
        <v>79</v>
      </c>
      <c r="AU143" s="214" t="s">
        <v>88</v>
      </c>
      <c r="AY143" s="213" t="s">
        <v>131</v>
      </c>
      <c r="BK143" s="215">
        <f>SUM(BK144:BK175)</f>
        <v>0</v>
      </c>
    </row>
    <row r="144" s="2" customFormat="1" ht="24.15" customHeight="1">
      <c r="A144" s="38"/>
      <c r="B144" s="39"/>
      <c r="C144" s="218" t="s">
        <v>172</v>
      </c>
      <c r="D144" s="218" t="s">
        <v>133</v>
      </c>
      <c r="E144" s="219" t="s">
        <v>173</v>
      </c>
      <c r="F144" s="220" t="s">
        <v>174</v>
      </c>
      <c r="G144" s="221" t="s">
        <v>175</v>
      </c>
      <c r="H144" s="222">
        <v>0.67600000000000005</v>
      </c>
      <c r="I144" s="223"/>
      <c r="J144" s="224">
        <f>ROUND(I144*H144,2)</f>
        <v>0</v>
      </c>
      <c r="K144" s="220" t="s">
        <v>145</v>
      </c>
      <c r="L144" s="44"/>
      <c r="M144" s="225" t="s">
        <v>1</v>
      </c>
      <c r="N144" s="226" t="s">
        <v>45</v>
      </c>
      <c r="O144" s="91"/>
      <c r="P144" s="227">
        <f>O144*H144</f>
        <v>0</v>
      </c>
      <c r="Q144" s="227">
        <v>0.036889999999999999</v>
      </c>
      <c r="R144" s="227">
        <f>Q144*H144</f>
        <v>0.02493764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133</v>
      </c>
      <c r="AU144" s="229" t="s">
        <v>90</v>
      </c>
      <c r="AY144" s="17" t="s">
        <v>131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137</v>
      </c>
      <c r="BM144" s="229" t="s">
        <v>176</v>
      </c>
    </row>
    <row r="145" s="2" customFormat="1">
      <c r="A145" s="38"/>
      <c r="B145" s="39"/>
      <c r="C145" s="40"/>
      <c r="D145" s="231" t="s">
        <v>139</v>
      </c>
      <c r="E145" s="40"/>
      <c r="F145" s="232" t="s">
        <v>174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90</v>
      </c>
    </row>
    <row r="146" s="13" customFormat="1">
      <c r="A146" s="13"/>
      <c r="B146" s="237"/>
      <c r="C146" s="238"/>
      <c r="D146" s="231" t="s">
        <v>148</v>
      </c>
      <c r="E146" s="239" t="s">
        <v>1</v>
      </c>
      <c r="F146" s="240" t="s">
        <v>177</v>
      </c>
      <c r="G146" s="238"/>
      <c r="H146" s="241">
        <v>0.244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148</v>
      </c>
      <c r="AU146" s="247" t="s">
        <v>90</v>
      </c>
      <c r="AV146" s="13" t="s">
        <v>90</v>
      </c>
      <c r="AW146" s="13" t="s">
        <v>36</v>
      </c>
      <c r="AX146" s="13" t="s">
        <v>80</v>
      </c>
      <c r="AY146" s="247" t="s">
        <v>131</v>
      </c>
    </row>
    <row r="147" s="13" customFormat="1">
      <c r="A147" s="13"/>
      <c r="B147" s="237"/>
      <c r="C147" s="238"/>
      <c r="D147" s="231" t="s">
        <v>148</v>
      </c>
      <c r="E147" s="239" t="s">
        <v>1</v>
      </c>
      <c r="F147" s="240" t="s">
        <v>178</v>
      </c>
      <c r="G147" s="238"/>
      <c r="H147" s="241">
        <v>0.432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148</v>
      </c>
      <c r="AU147" s="247" t="s">
        <v>90</v>
      </c>
      <c r="AV147" s="13" t="s">
        <v>90</v>
      </c>
      <c r="AW147" s="13" t="s">
        <v>36</v>
      </c>
      <c r="AX147" s="13" t="s">
        <v>80</v>
      </c>
      <c r="AY147" s="247" t="s">
        <v>131</v>
      </c>
    </row>
    <row r="148" s="14" customFormat="1">
      <c r="A148" s="14"/>
      <c r="B148" s="258"/>
      <c r="C148" s="259"/>
      <c r="D148" s="231" t="s">
        <v>148</v>
      </c>
      <c r="E148" s="260" t="s">
        <v>1</v>
      </c>
      <c r="F148" s="261" t="s">
        <v>179</v>
      </c>
      <c r="G148" s="259"/>
      <c r="H148" s="262">
        <v>0.67600000000000005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148</v>
      </c>
      <c r="AU148" s="268" t="s">
        <v>90</v>
      </c>
      <c r="AV148" s="14" t="s">
        <v>137</v>
      </c>
      <c r="AW148" s="14" t="s">
        <v>36</v>
      </c>
      <c r="AX148" s="14" t="s">
        <v>88</v>
      </c>
      <c r="AY148" s="268" t="s">
        <v>131</v>
      </c>
    </row>
    <row r="149" s="2" customFormat="1" ht="16.5" customHeight="1">
      <c r="A149" s="38"/>
      <c r="B149" s="39"/>
      <c r="C149" s="248" t="s">
        <v>180</v>
      </c>
      <c r="D149" s="248" t="s">
        <v>165</v>
      </c>
      <c r="E149" s="249" t="s">
        <v>181</v>
      </c>
      <c r="F149" s="250" t="s">
        <v>182</v>
      </c>
      <c r="G149" s="251" t="s">
        <v>183</v>
      </c>
      <c r="H149" s="252">
        <v>2.5249999999999999</v>
      </c>
      <c r="I149" s="253"/>
      <c r="J149" s="254">
        <f>ROUND(I149*H149,2)</f>
        <v>0</v>
      </c>
      <c r="K149" s="250" t="s">
        <v>1</v>
      </c>
      <c r="L149" s="255"/>
      <c r="M149" s="256" t="s">
        <v>1</v>
      </c>
      <c r="N149" s="257" t="s">
        <v>45</v>
      </c>
      <c r="O149" s="91"/>
      <c r="P149" s="227">
        <f>O149*H149</f>
        <v>0</v>
      </c>
      <c r="Q149" s="227">
        <v>0.77000000000000002</v>
      </c>
      <c r="R149" s="227">
        <f>Q149*H149</f>
        <v>1.94425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168</v>
      </c>
      <c r="AT149" s="229" t="s">
        <v>165</v>
      </c>
      <c r="AU149" s="229" t="s">
        <v>90</v>
      </c>
      <c r="AY149" s="17" t="s">
        <v>131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88</v>
      </c>
      <c r="BK149" s="230">
        <f>ROUND(I149*H149,2)</f>
        <v>0</v>
      </c>
      <c r="BL149" s="17" t="s">
        <v>137</v>
      </c>
      <c r="BM149" s="229" t="s">
        <v>184</v>
      </c>
    </row>
    <row r="150" s="2" customFormat="1">
      <c r="A150" s="38"/>
      <c r="B150" s="39"/>
      <c r="C150" s="40"/>
      <c r="D150" s="231" t="s">
        <v>139</v>
      </c>
      <c r="E150" s="40"/>
      <c r="F150" s="232" t="s">
        <v>182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139</v>
      </c>
      <c r="AU150" s="17" t="s">
        <v>90</v>
      </c>
    </row>
    <row r="151" s="2" customFormat="1">
      <c r="A151" s="38"/>
      <c r="B151" s="39"/>
      <c r="C151" s="40"/>
      <c r="D151" s="231" t="s">
        <v>140</v>
      </c>
      <c r="E151" s="40"/>
      <c r="F151" s="236" t="s">
        <v>185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140</v>
      </c>
      <c r="AU151" s="17" t="s">
        <v>90</v>
      </c>
    </row>
    <row r="152" s="13" customFormat="1">
      <c r="A152" s="13"/>
      <c r="B152" s="237"/>
      <c r="C152" s="238"/>
      <c r="D152" s="231" t="s">
        <v>148</v>
      </c>
      <c r="E152" s="239" t="s">
        <v>1</v>
      </c>
      <c r="F152" s="240" t="s">
        <v>186</v>
      </c>
      <c r="G152" s="238"/>
      <c r="H152" s="241">
        <v>1.625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148</v>
      </c>
      <c r="AU152" s="247" t="s">
        <v>90</v>
      </c>
      <c r="AV152" s="13" t="s">
        <v>90</v>
      </c>
      <c r="AW152" s="13" t="s">
        <v>36</v>
      </c>
      <c r="AX152" s="13" t="s">
        <v>80</v>
      </c>
      <c r="AY152" s="247" t="s">
        <v>131</v>
      </c>
    </row>
    <row r="153" s="13" customFormat="1">
      <c r="A153" s="13"/>
      <c r="B153" s="237"/>
      <c r="C153" s="238"/>
      <c r="D153" s="231" t="s">
        <v>148</v>
      </c>
      <c r="E153" s="239" t="s">
        <v>1</v>
      </c>
      <c r="F153" s="240" t="s">
        <v>187</v>
      </c>
      <c r="G153" s="238"/>
      <c r="H153" s="241">
        <v>0.90000000000000002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148</v>
      </c>
      <c r="AU153" s="247" t="s">
        <v>90</v>
      </c>
      <c r="AV153" s="13" t="s">
        <v>90</v>
      </c>
      <c r="AW153" s="13" t="s">
        <v>36</v>
      </c>
      <c r="AX153" s="13" t="s">
        <v>80</v>
      </c>
      <c r="AY153" s="247" t="s">
        <v>131</v>
      </c>
    </row>
    <row r="154" s="14" customFormat="1">
      <c r="A154" s="14"/>
      <c r="B154" s="258"/>
      <c r="C154" s="259"/>
      <c r="D154" s="231" t="s">
        <v>148</v>
      </c>
      <c r="E154" s="260" t="s">
        <v>1</v>
      </c>
      <c r="F154" s="261" t="s">
        <v>179</v>
      </c>
      <c r="G154" s="259"/>
      <c r="H154" s="262">
        <v>2.5249999999999999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8" t="s">
        <v>148</v>
      </c>
      <c r="AU154" s="268" t="s">
        <v>90</v>
      </c>
      <c r="AV154" s="14" t="s">
        <v>137</v>
      </c>
      <c r="AW154" s="14" t="s">
        <v>36</v>
      </c>
      <c r="AX154" s="14" t="s">
        <v>88</v>
      </c>
      <c r="AY154" s="268" t="s">
        <v>131</v>
      </c>
    </row>
    <row r="155" s="2" customFormat="1" ht="24.15" customHeight="1">
      <c r="A155" s="38"/>
      <c r="B155" s="39"/>
      <c r="C155" s="218" t="s">
        <v>168</v>
      </c>
      <c r="D155" s="218" t="s">
        <v>133</v>
      </c>
      <c r="E155" s="219" t="s">
        <v>188</v>
      </c>
      <c r="F155" s="220" t="s">
        <v>189</v>
      </c>
      <c r="G155" s="221" t="s">
        <v>183</v>
      </c>
      <c r="H155" s="222">
        <v>2.6000000000000001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45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133</v>
      </c>
      <c r="AU155" s="229" t="s">
        <v>90</v>
      </c>
      <c r="AY155" s="17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137</v>
      </c>
      <c r="BM155" s="229" t="s">
        <v>190</v>
      </c>
    </row>
    <row r="156" s="2" customFormat="1">
      <c r="A156" s="38"/>
      <c r="B156" s="39"/>
      <c r="C156" s="40"/>
      <c r="D156" s="231" t="s">
        <v>139</v>
      </c>
      <c r="E156" s="40"/>
      <c r="F156" s="232" t="s">
        <v>189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90</v>
      </c>
    </row>
    <row r="157" s="2" customFormat="1">
      <c r="A157" s="38"/>
      <c r="B157" s="39"/>
      <c r="C157" s="40"/>
      <c r="D157" s="231" t="s">
        <v>140</v>
      </c>
      <c r="E157" s="40"/>
      <c r="F157" s="236" t="s">
        <v>191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90</v>
      </c>
    </row>
    <row r="158" s="15" customFormat="1">
      <c r="A158" s="15"/>
      <c r="B158" s="269"/>
      <c r="C158" s="270"/>
      <c r="D158" s="231" t="s">
        <v>148</v>
      </c>
      <c r="E158" s="271" t="s">
        <v>1</v>
      </c>
      <c r="F158" s="272" t="s">
        <v>192</v>
      </c>
      <c r="G158" s="270"/>
      <c r="H158" s="271" t="s">
        <v>1</v>
      </c>
      <c r="I158" s="273"/>
      <c r="J158" s="270"/>
      <c r="K158" s="270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148</v>
      </c>
      <c r="AU158" s="278" t="s">
        <v>90</v>
      </c>
      <c r="AV158" s="15" t="s">
        <v>88</v>
      </c>
      <c r="AW158" s="15" t="s">
        <v>36</v>
      </c>
      <c r="AX158" s="15" t="s">
        <v>80</v>
      </c>
      <c r="AY158" s="278" t="s">
        <v>131</v>
      </c>
    </row>
    <row r="159" s="13" customFormat="1">
      <c r="A159" s="13"/>
      <c r="B159" s="237"/>
      <c r="C159" s="238"/>
      <c r="D159" s="231" t="s">
        <v>148</v>
      </c>
      <c r="E159" s="239" t="s">
        <v>1</v>
      </c>
      <c r="F159" s="240" t="s">
        <v>193</v>
      </c>
      <c r="G159" s="238"/>
      <c r="H159" s="241">
        <v>0.93999999999999995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148</v>
      </c>
      <c r="AU159" s="247" t="s">
        <v>90</v>
      </c>
      <c r="AV159" s="13" t="s">
        <v>90</v>
      </c>
      <c r="AW159" s="13" t="s">
        <v>36</v>
      </c>
      <c r="AX159" s="13" t="s">
        <v>80</v>
      </c>
      <c r="AY159" s="247" t="s">
        <v>131</v>
      </c>
    </row>
    <row r="160" s="13" customFormat="1">
      <c r="A160" s="13"/>
      <c r="B160" s="237"/>
      <c r="C160" s="238"/>
      <c r="D160" s="231" t="s">
        <v>148</v>
      </c>
      <c r="E160" s="239" t="s">
        <v>1</v>
      </c>
      <c r="F160" s="240" t="s">
        <v>194</v>
      </c>
      <c r="G160" s="238"/>
      <c r="H160" s="241">
        <v>1.6599999999999999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148</v>
      </c>
      <c r="AU160" s="247" t="s">
        <v>90</v>
      </c>
      <c r="AV160" s="13" t="s">
        <v>90</v>
      </c>
      <c r="AW160" s="13" t="s">
        <v>36</v>
      </c>
      <c r="AX160" s="13" t="s">
        <v>80</v>
      </c>
      <c r="AY160" s="247" t="s">
        <v>131</v>
      </c>
    </row>
    <row r="161" s="14" customFormat="1">
      <c r="A161" s="14"/>
      <c r="B161" s="258"/>
      <c r="C161" s="259"/>
      <c r="D161" s="231" t="s">
        <v>148</v>
      </c>
      <c r="E161" s="260" t="s">
        <v>1</v>
      </c>
      <c r="F161" s="261" t="s">
        <v>179</v>
      </c>
      <c r="G161" s="259"/>
      <c r="H161" s="262">
        <v>2.6000000000000001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148</v>
      </c>
      <c r="AU161" s="268" t="s">
        <v>90</v>
      </c>
      <c r="AV161" s="14" t="s">
        <v>137</v>
      </c>
      <c r="AW161" s="14" t="s">
        <v>36</v>
      </c>
      <c r="AX161" s="14" t="s">
        <v>88</v>
      </c>
      <c r="AY161" s="268" t="s">
        <v>131</v>
      </c>
    </row>
    <row r="162" s="2" customFormat="1" ht="24.15" customHeight="1">
      <c r="A162" s="38"/>
      <c r="B162" s="39"/>
      <c r="C162" s="218" t="s">
        <v>195</v>
      </c>
      <c r="D162" s="218" t="s">
        <v>133</v>
      </c>
      <c r="E162" s="219" t="s">
        <v>196</v>
      </c>
      <c r="F162" s="220" t="s">
        <v>197</v>
      </c>
      <c r="G162" s="221" t="s">
        <v>175</v>
      </c>
      <c r="H162" s="222">
        <v>17.5</v>
      </c>
      <c r="I162" s="223"/>
      <c r="J162" s="224">
        <f>ROUND(I162*H162,2)</f>
        <v>0</v>
      </c>
      <c r="K162" s="220" t="s">
        <v>145</v>
      </c>
      <c r="L162" s="44"/>
      <c r="M162" s="225" t="s">
        <v>1</v>
      </c>
      <c r="N162" s="226" t="s">
        <v>45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133</v>
      </c>
      <c r="AU162" s="229" t="s">
        <v>90</v>
      </c>
      <c r="AY162" s="17" t="s">
        <v>131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88</v>
      </c>
      <c r="BK162" s="230">
        <f>ROUND(I162*H162,2)</f>
        <v>0</v>
      </c>
      <c r="BL162" s="17" t="s">
        <v>137</v>
      </c>
      <c r="BM162" s="229" t="s">
        <v>198</v>
      </c>
    </row>
    <row r="163" s="2" customFormat="1">
      <c r="A163" s="38"/>
      <c r="B163" s="39"/>
      <c r="C163" s="40"/>
      <c r="D163" s="231" t="s">
        <v>139</v>
      </c>
      <c r="E163" s="40"/>
      <c r="F163" s="232" t="s">
        <v>199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90</v>
      </c>
    </row>
    <row r="164" s="13" customFormat="1">
      <c r="A164" s="13"/>
      <c r="B164" s="237"/>
      <c r="C164" s="238"/>
      <c r="D164" s="231" t="s">
        <v>148</v>
      </c>
      <c r="E164" s="239" t="s">
        <v>1</v>
      </c>
      <c r="F164" s="240" t="s">
        <v>200</v>
      </c>
      <c r="G164" s="238"/>
      <c r="H164" s="241">
        <v>17.5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148</v>
      </c>
      <c r="AU164" s="247" t="s">
        <v>90</v>
      </c>
      <c r="AV164" s="13" t="s">
        <v>90</v>
      </c>
      <c r="AW164" s="13" t="s">
        <v>36</v>
      </c>
      <c r="AX164" s="13" t="s">
        <v>88</v>
      </c>
      <c r="AY164" s="247" t="s">
        <v>131</v>
      </c>
    </row>
    <row r="165" s="2" customFormat="1" ht="21.75" customHeight="1">
      <c r="A165" s="38"/>
      <c r="B165" s="39"/>
      <c r="C165" s="248" t="s">
        <v>201</v>
      </c>
      <c r="D165" s="248" t="s">
        <v>165</v>
      </c>
      <c r="E165" s="249" t="s">
        <v>202</v>
      </c>
      <c r="F165" s="250" t="s">
        <v>203</v>
      </c>
      <c r="G165" s="251" t="s">
        <v>204</v>
      </c>
      <c r="H165" s="252">
        <v>10.5</v>
      </c>
      <c r="I165" s="253"/>
      <c r="J165" s="254">
        <f>ROUND(I165*H165,2)</f>
        <v>0</v>
      </c>
      <c r="K165" s="250" t="s">
        <v>145</v>
      </c>
      <c r="L165" s="255"/>
      <c r="M165" s="256" t="s">
        <v>1</v>
      </c>
      <c r="N165" s="257" t="s">
        <v>45</v>
      </c>
      <c r="O165" s="91"/>
      <c r="P165" s="227">
        <f>O165*H165</f>
        <v>0</v>
      </c>
      <c r="Q165" s="227">
        <v>0.001</v>
      </c>
      <c r="R165" s="227">
        <f>Q165*H165</f>
        <v>0.010500000000000001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168</v>
      </c>
      <c r="AT165" s="229" t="s">
        <v>165</v>
      </c>
      <c r="AU165" s="229" t="s">
        <v>90</v>
      </c>
      <c r="AY165" s="17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137</v>
      </c>
      <c r="BM165" s="229" t="s">
        <v>205</v>
      </c>
    </row>
    <row r="166" s="2" customFormat="1">
      <c r="A166" s="38"/>
      <c r="B166" s="39"/>
      <c r="C166" s="40"/>
      <c r="D166" s="231" t="s">
        <v>139</v>
      </c>
      <c r="E166" s="40"/>
      <c r="F166" s="232" t="s">
        <v>203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90</v>
      </c>
    </row>
    <row r="167" s="2" customFormat="1">
      <c r="A167" s="38"/>
      <c r="B167" s="39"/>
      <c r="C167" s="40"/>
      <c r="D167" s="231" t="s">
        <v>140</v>
      </c>
      <c r="E167" s="40"/>
      <c r="F167" s="236" t="s">
        <v>206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140</v>
      </c>
      <c r="AU167" s="17" t="s">
        <v>90</v>
      </c>
    </row>
    <row r="168" s="13" customFormat="1">
      <c r="A168" s="13"/>
      <c r="B168" s="237"/>
      <c r="C168" s="238"/>
      <c r="D168" s="231" t="s">
        <v>148</v>
      </c>
      <c r="E168" s="239" t="s">
        <v>1</v>
      </c>
      <c r="F168" s="240" t="s">
        <v>207</v>
      </c>
      <c r="G168" s="238"/>
      <c r="H168" s="241">
        <v>350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148</v>
      </c>
      <c r="AU168" s="247" t="s">
        <v>90</v>
      </c>
      <c r="AV168" s="13" t="s">
        <v>90</v>
      </c>
      <c r="AW168" s="13" t="s">
        <v>36</v>
      </c>
      <c r="AX168" s="13" t="s">
        <v>88</v>
      </c>
      <c r="AY168" s="247" t="s">
        <v>131</v>
      </c>
    </row>
    <row r="169" s="13" customFormat="1">
      <c r="A169" s="13"/>
      <c r="B169" s="237"/>
      <c r="C169" s="238"/>
      <c r="D169" s="231" t="s">
        <v>148</v>
      </c>
      <c r="E169" s="238"/>
      <c r="F169" s="240" t="s">
        <v>208</v>
      </c>
      <c r="G169" s="238"/>
      <c r="H169" s="241">
        <v>10.5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148</v>
      </c>
      <c r="AU169" s="247" t="s">
        <v>90</v>
      </c>
      <c r="AV169" s="13" t="s">
        <v>90</v>
      </c>
      <c r="AW169" s="13" t="s">
        <v>4</v>
      </c>
      <c r="AX169" s="13" t="s">
        <v>88</v>
      </c>
      <c r="AY169" s="247" t="s">
        <v>131</v>
      </c>
    </row>
    <row r="170" s="2" customFormat="1" ht="24.15" customHeight="1">
      <c r="A170" s="38"/>
      <c r="B170" s="39"/>
      <c r="C170" s="218" t="s">
        <v>209</v>
      </c>
      <c r="D170" s="218" t="s">
        <v>133</v>
      </c>
      <c r="E170" s="219" t="s">
        <v>210</v>
      </c>
      <c r="F170" s="220" t="s">
        <v>211</v>
      </c>
      <c r="G170" s="221" t="s">
        <v>212</v>
      </c>
      <c r="H170" s="222">
        <v>0.43099999999999999</v>
      </c>
      <c r="I170" s="223"/>
      <c r="J170" s="224">
        <f>ROUND(I170*H170,2)</f>
        <v>0</v>
      </c>
      <c r="K170" s="220" t="s">
        <v>145</v>
      </c>
      <c r="L170" s="44"/>
      <c r="M170" s="225" t="s">
        <v>1</v>
      </c>
      <c r="N170" s="226" t="s">
        <v>45</v>
      </c>
      <c r="O170" s="91"/>
      <c r="P170" s="227">
        <f>O170*H170</f>
        <v>0</v>
      </c>
      <c r="Q170" s="227">
        <v>1.0556000000000001</v>
      </c>
      <c r="R170" s="227">
        <f>Q170*H170</f>
        <v>0.45496360000000002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133</v>
      </c>
      <c r="AU170" s="229" t="s">
        <v>90</v>
      </c>
      <c r="AY170" s="17" t="s">
        <v>131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88</v>
      </c>
      <c r="BK170" s="230">
        <f>ROUND(I170*H170,2)</f>
        <v>0</v>
      </c>
      <c r="BL170" s="17" t="s">
        <v>137</v>
      </c>
      <c r="BM170" s="229" t="s">
        <v>213</v>
      </c>
    </row>
    <row r="171" s="2" customFormat="1">
      <c r="A171" s="38"/>
      <c r="B171" s="39"/>
      <c r="C171" s="40"/>
      <c r="D171" s="231" t="s">
        <v>139</v>
      </c>
      <c r="E171" s="40"/>
      <c r="F171" s="232" t="s">
        <v>214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139</v>
      </c>
      <c r="AU171" s="17" t="s">
        <v>90</v>
      </c>
    </row>
    <row r="172" s="13" customFormat="1">
      <c r="A172" s="13"/>
      <c r="B172" s="237"/>
      <c r="C172" s="238"/>
      <c r="D172" s="231" t="s">
        <v>148</v>
      </c>
      <c r="E172" s="239" t="s">
        <v>1</v>
      </c>
      <c r="F172" s="240" t="s">
        <v>215</v>
      </c>
      <c r="G172" s="238"/>
      <c r="H172" s="241">
        <v>0.43099999999999999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148</v>
      </c>
      <c r="AU172" s="247" t="s">
        <v>90</v>
      </c>
      <c r="AV172" s="13" t="s">
        <v>90</v>
      </c>
      <c r="AW172" s="13" t="s">
        <v>36</v>
      </c>
      <c r="AX172" s="13" t="s">
        <v>88</v>
      </c>
      <c r="AY172" s="247" t="s">
        <v>131</v>
      </c>
    </row>
    <row r="173" s="2" customFormat="1" ht="24.15" customHeight="1">
      <c r="A173" s="38"/>
      <c r="B173" s="39"/>
      <c r="C173" s="218" t="s">
        <v>8</v>
      </c>
      <c r="D173" s="218" t="s">
        <v>133</v>
      </c>
      <c r="E173" s="219" t="s">
        <v>216</v>
      </c>
      <c r="F173" s="220" t="s">
        <v>217</v>
      </c>
      <c r="G173" s="221" t="s">
        <v>212</v>
      </c>
      <c r="H173" s="222">
        <v>0.46999999999999997</v>
      </c>
      <c r="I173" s="223"/>
      <c r="J173" s="224">
        <f>ROUND(I173*H173,2)</f>
        <v>0</v>
      </c>
      <c r="K173" s="220" t="s">
        <v>145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1.03955</v>
      </c>
      <c r="R173" s="227">
        <f>Q173*H173</f>
        <v>0.48858849999999998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133</v>
      </c>
      <c r="AU173" s="229" t="s">
        <v>90</v>
      </c>
      <c r="AY173" s="17" t="s">
        <v>131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137</v>
      </c>
      <c r="BM173" s="229" t="s">
        <v>218</v>
      </c>
    </row>
    <row r="174" s="2" customFormat="1">
      <c r="A174" s="38"/>
      <c r="B174" s="39"/>
      <c r="C174" s="40"/>
      <c r="D174" s="231" t="s">
        <v>139</v>
      </c>
      <c r="E174" s="40"/>
      <c r="F174" s="232" t="s">
        <v>219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90</v>
      </c>
    </row>
    <row r="175" s="13" customFormat="1">
      <c r="A175" s="13"/>
      <c r="B175" s="237"/>
      <c r="C175" s="238"/>
      <c r="D175" s="231" t="s">
        <v>148</v>
      </c>
      <c r="E175" s="239" t="s">
        <v>1</v>
      </c>
      <c r="F175" s="240" t="s">
        <v>220</v>
      </c>
      <c r="G175" s="238"/>
      <c r="H175" s="241">
        <v>0.46999999999999997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148</v>
      </c>
      <c r="AU175" s="247" t="s">
        <v>90</v>
      </c>
      <c r="AV175" s="13" t="s">
        <v>90</v>
      </c>
      <c r="AW175" s="13" t="s">
        <v>36</v>
      </c>
      <c r="AX175" s="13" t="s">
        <v>88</v>
      </c>
      <c r="AY175" s="247" t="s">
        <v>131</v>
      </c>
    </row>
    <row r="176" s="12" customFormat="1" ht="22.8" customHeight="1">
      <c r="A176" s="12"/>
      <c r="B176" s="202"/>
      <c r="C176" s="203"/>
      <c r="D176" s="204" t="s">
        <v>79</v>
      </c>
      <c r="E176" s="216" t="s">
        <v>172</v>
      </c>
      <c r="F176" s="216" t="s">
        <v>221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SUM(P177:P190)</f>
        <v>0</v>
      </c>
      <c r="Q176" s="210"/>
      <c r="R176" s="211">
        <f>SUM(R177:R190)</f>
        <v>128.32704899999999</v>
      </c>
      <c r="S176" s="210"/>
      <c r="T176" s="212">
        <f>SUM(T177:T190)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88</v>
      </c>
      <c r="AT176" s="214" t="s">
        <v>79</v>
      </c>
      <c r="AU176" s="214" t="s">
        <v>88</v>
      </c>
      <c r="AY176" s="213" t="s">
        <v>131</v>
      </c>
      <c r="BK176" s="215">
        <f>SUM(BK177:BK190)</f>
        <v>0</v>
      </c>
    </row>
    <row r="177" s="2" customFormat="1" ht="24.15" customHeight="1">
      <c r="A177" s="38"/>
      <c r="B177" s="39"/>
      <c r="C177" s="218" t="s">
        <v>222</v>
      </c>
      <c r="D177" s="218" t="s">
        <v>133</v>
      </c>
      <c r="E177" s="219" t="s">
        <v>223</v>
      </c>
      <c r="F177" s="220" t="s">
        <v>224</v>
      </c>
      <c r="G177" s="221" t="s">
        <v>183</v>
      </c>
      <c r="H177" s="222">
        <v>1620.5250000000001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45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137</v>
      </c>
      <c r="AT177" s="229" t="s">
        <v>133</v>
      </c>
      <c r="AU177" s="229" t="s">
        <v>90</v>
      </c>
      <c r="AY177" s="17" t="s">
        <v>131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88</v>
      </c>
      <c r="BK177" s="230">
        <f>ROUND(I177*H177,2)</f>
        <v>0</v>
      </c>
      <c r="BL177" s="17" t="s">
        <v>137</v>
      </c>
      <c r="BM177" s="229" t="s">
        <v>225</v>
      </c>
    </row>
    <row r="178" s="2" customFormat="1">
      <c r="A178" s="38"/>
      <c r="B178" s="39"/>
      <c r="C178" s="40"/>
      <c r="D178" s="231" t="s">
        <v>139</v>
      </c>
      <c r="E178" s="40"/>
      <c r="F178" s="232" t="s">
        <v>224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139</v>
      </c>
      <c r="AU178" s="17" t="s">
        <v>90</v>
      </c>
    </row>
    <row r="179" s="13" customFormat="1">
      <c r="A179" s="13"/>
      <c r="B179" s="237"/>
      <c r="C179" s="238"/>
      <c r="D179" s="231" t="s">
        <v>148</v>
      </c>
      <c r="E179" s="239" t="s">
        <v>1</v>
      </c>
      <c r="F179" s="240" t="s">
        <v>226</v>
      </c>
      <c r="G179" s="238"/>
      <c r="H179" s="241">
        <v>1104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148</v>
      </c>
      <c r="AU179" s="247" t="s">
        <v>90</v>
      </c>
      <c r="AV179" s="13" t="s">
        <v>90</v>
      </c>
      <c r="AW179" s="13" t="s">
        <v>36</v>
      </c>
      <c r="AX179" s="13" t="s">
        <v>80</v>
      </c>
      <c r="AY179" s="247" t="s">
        <v>131</v>
      </c>
    </row>
    <row r="180" s="13" customFormat="1">
      <c r="A180" s="13"/>
      <c r="B180" s="237"/>
      <c r="C180" s="238"/>
      <c r="D180" s="231" t="s">
        <v>148</v>
      </c>
      <c r="E180" s="239" t="s">
        <v>1</v>
      </c>
      <c r="F180" s="240" t="s">
        <v>227</v>
      </c>
      <c r="G180" s="238"/>
      <c r="H180" s="241">
        <v>514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148</v>
      </c>
      <c r="AU180" s="247" t="s">
        <v>90</v>
      </c>
      <c r="AV180" s="13" t="s">
        <v>90</v>
      </c>
      <c r="AW180" s="13" t="s">
        <v>36</v>
      </c>
      <c r="AX180" s="13" t="s">
        <v>80</v>
      </c>
      <c r="AY180" s="247" t="s">
        <v>131</v>
      </c>
    </row>
    <row r="181" s="13" customFormat="1">
      <c r="A181" s="13"/>
      <c r="B181" s="237"/>
      <c r="C181" s="238"/>
      <c r="D181" s="231" t="s">
        <v>148</v>
      </c>
      <c r="E181" s="239" t="s">
        <v>1</v>
      </c>
      <c r="F181" s="240" t="s">
        <v>228</v>
      </c>
      <c r="G181" s="238"/>
      <c r="H181" s="241">
        <v>2.5249999999999999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148</v>
      </c>
      <c r="AU181" s="247" t="s">
        <v>90</v>
      </c>
      <c r="AV181" s="13" t="s">
        <v>90</v>
      </c>
      <c r="AW181" s="13" t="s">
        <v>36</v>
      </c>
      <c r="AX181" s="13" t="s">
        <v>80</v>
      </c>
      <c r="AY181" s="247" t="s">
        <v>131</v>
      </c>
    </row>
    <row r="182" s="14" customFormat="1">
      <c r="A182" s="14"/>
      <c r="B182" s="258"/>
      <c r="C182" s="259"/>
      <c r="D182" s="231" t="s">
        <v>148</v>
      </c>
      <c r="E182" s="260" t="s">
        <v>1</v>
      </c>
      <c r="F182" s="261" t="s">
        <v>179</v>
      </c>
      <c r="G182" s="259"/>
      <c r="H182" s="262">
        <v>1620.5250000000001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148</v>
      </c>
      <c r="AU182" s="268" t="s">
        <v>90</v>
      </c>
      <c r="AV182" s="14" t="s">
        <v>137</v>
      </c>
      <c r="AW182" s="14" t="s">
        <v>36</v>
      </c>
      <c r="AX182" s="14" t="s">
        <v>88</v>
      </c>
      <c r="AY182" s="268" t="s">
        <v>131</v>
      </c>
    </row>
    <row r="183" s="2" customFormat="1" ht="33" customHeight="1">
      <c r="A183" s="38"/>
      <c r="B183" s="39"/>
      <c r="C183" s="218" t="s">
        <v>229</v>
      </c>
      <c r="D183" s="218" t="s">
        <v>133</v>
      </c>
      <c r="E183" s="219" t="s">
        <v>230</v>
      </c>
      <c r="F183" s="220" t="s">
        <v>231</v>
      </c>
      <c r="G183" s="221" t="s">
        <v>183</v>
      </c>
      <c r="H183" s="222">
        <v>516.52499999999998</v>
      </c>
      <c r="I183" s="223"/>
      <c r="J183" s="224">
        <f>ROUND(I183*H183,2)</f>
        <v>0</v>
      </c>
      <c r="K183" s="220" t="s">
        <v>145</v>
      </c>
      <c r="L183" s="44"/>
      <c r="M183" s="225" t="s">
        <v>1</v>
      </c>
      <c r="N183" s="226" t="s">
        <v>45</v>
      </c>
      <c r="O183" s="91"/>
      <c r="P183" s="227">
        <f>O183*H183</f>
        <v>0</v>
      </c>
      <c r="Q183" s="227">
        <v>0.13075999999999999</v>
      </c>
      <c r="R183" s="227">
        <f>Q183*H183</f>
        <v>67.540808999999996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137</v>
      </c>
      <c r="AT183" s="229" t="s">
        <v>133</v>
      </c>
      <c r="AU183" s="229" t="s">
        <v>90</v>
      </c>
      <c r="AY183" s="17" t="s">
        <v>131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88</v>
      </c>
      <c r="BK183" s="230">
        <f>ROUND(I183*H183,2)</f>
        <v>0</v>
      </c>
      <c r="BL183" s="17" t="s">
        <v>137</v>
      </c>
      <c r="BM183" s="229" t="s">
        <v>232</v>
      </c>
    </row>
    <row r="184" s="2" customFormat="1">
      <c r="A184" s="38"/>
      <c r="B184" s="39"/>
      <c r="C184" s="40"/>
      <c r="D184" s="231" t="s">
        <v>139</v>
      </c>
      <c r="E184" s="40"/>
      <c r="F184" s="232" t="s">
        <v>233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139</v>
      </c>
      <c r="AU184" s="17" t="s">
        <v>90</v>
      </c>
    </row>
    <row r="185" s="13" customFormat="1">
      <c r="A185" s="13"/>
      <c r="B185" s="237"/>
      <c r="C185" s="238"/>
      <c r="D185" s="231" t="s">
        <v>148</v>
      </c>
      <c r="E185" s="239" t="s">
        <v>1</v>
      </c>
      <c r="F185" s="240" t="s">
        <v>234</v>
      </c>
      <c r="G185" s="238"/>
      <c r="H185" s="241">
        <v>514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148</v>
      </c>
      <c r="AU185" s="247" t="s">
        <v>90</v>
      </c>
      <c r="AV185" s="13" t="s">
        <v>90</v>
      </c>
      <c r="AW185" s="13" t="s">
        <v>36</v>
      </c>
      <c r="AX185" s="13" t="s">
        <v>80</v>
      </c>
      <c r="AY185" s="247" t="s">
        <v>131</v>
      </c>
    </row>
    <row r="186" s="13" customFormat="1">
      <c r="A186" s="13"/>
      <c r="B186" s="237"/>
      <c r="C186" s="238"/>
      <c r="D186" s="231" t="s">
        <v>148</v>
      </c>
      <c r="E186" s="239" t="s">
        <v>1</v>
      </c>
      <c r="F186" s="240" t="s">
        <v>228</v>
      </c>
      <c r="G186" s="238"/>
      <c r="H186" s="241">
        <v>2.5249999999999999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148</v>
      </c>
      <c r="AU186" s="247" t="s">
        <v>90</v>
      </c>
      <c r="AV186" s="13" t="s">
        <v>90</v>
      </c>
      <c r="AW186" s="13" t="s">
        <v>36</v>
      </c>
      <c r="AX186" s="13" t="s">
        <v>80</v>
      </c>
      <c r="AY186" s="247" t="s">
        <v>131</v>
      </c>
    </row>
    <row r="187" s="14" customFormat="1">
      <c r="A187" s="14"/>
      <c r="B187" s="258"/>
      <c r="C187" s="259"/>
      <c r="D187" s="231" t="s">
        <v>148</v>
      </c>
      <c r="E187" s="260" t="s">
        <v>1</v>
      </c>
      <c r="F187" s="261" t="s">
        <v>179</v>
      </c>
      <c r="G187" s="259"/>
      <c r="H187" s="262">
        <v>516.52499999999998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148</v>
      </c>
      <c r="AU187" s="268" t="s">
        <v>90</v>
      </c>
      <c r="AV187" s="14" t="s">
        <v>137</v>
      </c>
      <c r="AW187" s="14" t="s">
        <v>36</v>
      </c>
      <c r="AX187" s="14" t="s">
        <v>88</v>
      </c>
      <c r="AY187" s="268" t="s">
        <v>131</v>
      </c>
    </row>
    <row r="188" s="2" customFormat="1" ht="33" customHeight="1">
      <c r="A188" s="38"/>
      <c r="B188" s="39"/>
      <c r="C188" s="218" t="s">
        <v>235</v>
      </c>
      <c r="D188" s="218" t="s">
        <v>133</v>
      </c>
      <c r="E188" s="219" t="s">
        <v>236</v>
      </c>
      <c r="F188" s="220" t="s">
        <v>237</v>
      </c>
      <c r="G188" s="221" t="s">
        <v>183</v>
      </c>
      <c r="H188" s="222">
        <v>1104</v>
      </c>
      <c r="I188" s="223"/>
      <c r="J188" s="224">
        <f>ROUND(I188*H188,2)</f>
        <v>0</v>
      </c>
      <c r="K188" s="220" t="s">
        <v>145</v>
      </c>
      <c r="L188" s="44"/>
      <c r="M188" s="225" t="s">
        <v>1</v>
      </c>
      <c r="N188" s="226" t="s">
        <v>45</v>
      </c>
      <c r="O188" s="91"/>
      <c r="P188" s="227">
        <f>O188*H188</f>
        <v>0</v>
      </c>
      <c r="Q188" s="227">
        <v>0.055059999999999998</v>
      </c>
      <c r="R188" s="227">
        <f>Q188*H188</f>
        <v>60.786239999999999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137</v>
      </c>
      <c r="AT188" s="229" t="s">
        <v>133</v>
      </c>
      <c r="AU188" s="229" t="s">
        <v>90</v>
      </c>
      <c r="AY188" s="17" t="s">
        <v>131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88</v>
      </c>
      <c r="BK188" s="230">
        <f>ROUND(I188*H188,2)</f>
        <v>0</v>
      </c>
      <c r="BL188" s="17" t="s">
        <v>137</v>
      </c>
      <c r="BM188" s="229" t="s">
        <v>238</v>
      </c>
    </row>
    <row r="189" s="2" customFormat="1">
      <c r="A189" s="38"/>
      <c r="B189" s="39"/>
      <c r="C189" s="40"/>
      <c r="D189" s="231" t="s">
        <v>139</v>
      </c>
      <c r="E189" s="40"/>
      <c r="F189" s="232" t="s">
        <v>239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90</v>
      </c>
    </row>
    <row r="190" s="13" customFormat="1">
      <c r="A190" s="13"/>
      <c r="B190" s="237"/>
      <c r="C190" s="238"/>
      <c r="D190" s="231" t="s">
        <v>148</v>
      </c>
      <c r="E190" s="239" t="s">
        <v>1</v>
      </c>
      <c r="F190" s="240" t="s">
        <v>240</v>
      </c>
      <c r="G190" s="238"/>
      <c r="H190" s="241">
        <v>1104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148</v>
      </c>
      <c r="AU190" s="247" t="s">
        <v>90</v>
      </c>
      <c r="AV190" s="13" t="s">
        <v>90</v>
      </c>
      <c r="AW190" s="13" t="s">
        <v>36</v>
      </c>
      <c r="AX190" s="13" t="s">
        <v>88</v>
      </c>
      <c r="AY190" s="247" t="s">
        <v>131</v>
      </c>
    </row>
    <row r="191" s="12" customFormat="1" ht="22.8" customHeight="1">
      <c r="A191" s="12"/>
      <c r="B191" s="202"/>
      <c r="C191" s="203"/>
      <c r="D191" s="204" t="s">
        <v>79</v>
      </c>
      <c r="E191" s="216" t="s">
        <v>195</v>
      </c>
      <c r="F191" s="216" t="s">
        <v>241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SUM(P192:P221)</f>
        <v>0</v>
      </c>
      <c r="Q191" s="210"/>
      <c r="R191" s="211">
        <f>SUM(R192:R221)</f>
        <v>0.60942000000000007</v>
      </c>
      <c r="S191" s="210"/>
      <c r="T191" s="212">
        <f>SUM(T192:T221)</f>
        <v>107.4785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88</v>
      </c>
      <c r="AT191" s="214" t="s">
        <v>79</v>
      </c>
      <c r="AU191" s="214" t="s">
        <v>88</v>
      </c>
      <c r="AY191" s="213" t="s">
        <v>131</v>
      </c>
      <c r="BK191" s="215">
        <f>SUM(BK192:BK221)</f>
        <v>0</v>
      </c>
    </row>
    <row r="192" s="2" customFormat="1" ht="24.15" customHeight="1">
      <c r="A192" s="38"/>
      <c r="B192" s="39"/>
      <c r="C192" s="218" t="s">
        <v>242</v>
      </c>
      <c r="D192" s="218" t="s">
        <v>133</v>
      </c>
      <c r="E192" s="219" t="s">
        <v>243</v>
      </c>
      <c r="F192" s="220" t="s">
        <v>244</v>
      </c>
      <c r="G192" s="221" t="s">
        <v>183</v>
      </c>
      <c r="H192" s="222">
        <v>1618</v>
      </c>
      <c r="I192" s="223"/>
      <c r="J192" s="224">
        <f>ROUND(I192*H192,2)</f>
        <v>0</v>
      </c>
      <c r="K192" s="220" t="s">
        <v>145</v>
      </c>
      <c r="L192" s="44"/>
      <c r="M192" s="225" t="s">
        <v>1</v>
      </c>
      <c r="N192" s="226" t="s">
        <v>45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137</v>
      </c>
      <c r="AT192" s="229" t="s">
        <v>133</v>
      </c>
      <c r="AU192" s="229" t="s">
        <v>90</v>
      </c>
      <c r="AY192" s="17" t="s">
        <v>131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88</v>
      </c>
      <c r="BK192" s="230">
        <f>ROUND(I192*H192,2)</f>
        <v>0</v>
      </c>
      <c r="BL192" s="17" t="s">
        <v>137</v>
      </c>
      <c r="BM192" s="229" t="s">
        <v>245</v>
      </c>
    </row>
    <row r="193" s="2" customFormat="1">
      <c r="A193" s="38"/>
      <c r="B193" s="39"/>
      <c r="C193" s="40"/>
      <c r="D193" s="231" t="s">
        <v>139</v>
      </c>
      <c r="E193" s="40"/>
      <c r="F193" s="232" t="s">
        <v>246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139</v>
      </c>
      <c r="AU193" s="17" t="s">
        <v>90</v>
      </c>
    </row>
    <row r="194" s="13" customFormat="1">
      <c r="A194" s="13"/>
      <c r="B194" s="237"/>
      <c r="C194" s="238"/>
      <c r="D194" s="231" t="s">
        <v>148</v>
      </c>
      <c r="E194" s="239" t="s">
        <v>1</v>
      </c>
      <c r="F194" s="240" t="s">
        <v>247</v>
      </c>
      <c r="G194" s="238"/>
      <c r="H194" s="241">
        <v>1618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148</v>
      </c>
      <c r="AU194" s="247" t="s">
        <v>90</v>
      </c>
      <c r="AV194" s="13" t="s">
        <v>90</v>
      </c>
      <c r="AW194" s="13" t="s">
        <v>36</v>
      </c>
      <c r="AX194" s="13" t="s">
        <v>88</v>
      </c>
      <c r="AY194" s="247" t="s">
        <v>131</v>
      </c>
    </row>
    <row r="195" s="2" customFormat="1" ht="24.15" customHeight="1">
      <c r="A195" s="38"/>
      <c r="B195" s="39"/>
      <c r="C195" s="218" t="s">
        <v>248</v>
      </c>
      <c r="D195" s="218" t="s">
        <v>133</v>
      </c>
      <c r="E195" s="219" t="s">
        <v>249</v>
      </c>
      <c r="F195" s="220" t="s">
        <v>250</v>
      </c>
      <c r="G195" s="221" t="s">
        <v>183</v>
      </c>
      <c r="H195" s="222">
        <v>1104</v>
      </c>
      <c r="I195" s="223"/>
      <c r="J195" s="224">
        <f>ROUND(I195*H195,2)</f>
        <v>0</v>
      </c>
      <c r="K195" s="220" t="s">
        <v>145</v>
      </c>
      <c r="L195" s="44"/>
      <c r="M195" s="225" t="s">
        <v>1</v>
      </c>
      <c r="N195" s="226" t="s">
        <v>45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0.017999999999999999</v>
      </c>
      <c r="T195" s="228">
        <f>S195*H195</f>
        <v>19.872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137</v>
      </c>
      <c r="AT195" s="229" t="s">
        <v>133</v>
      </c>
      <c r="AU195" s="229" t="s">
        <v>90</v>
      </c>
      <c r="AY195" s="17" t="s">
        <v>131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137</v>
      </c>
      <c r="BM195" s="229" t="s">
        <v>251</v>
      </c>
    </row>
    <row r="196" s="2" customFormat="1">
      <c r="A196" s="38"/>
      <c r="B196" s="39"/>
      <c r="C196" s="40"/>
      <c r="D196" s="231" t="s">
        <v>139</v>
      </c>
      <c r="E196" s="40"/>
      <c r="F196" s="232" t="s">
        <v>252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139</v>
      </c>
      <c r="AU196" s="17" t="s">
        <v>90</v>
      </c>
    </row>
    <row r="197" s="13" customFormat="1">
      <c r="A197" s="13"/>
      <c r="B197" s="237"/>
      <c r="C197" s="238"/>
      <c r="D197" s="231" t="s">
        <v>148</v>
      </c>
      <c r="E197" s="239" t="s">
        <v>1</v>
      </c>
      <c r="F197" s="240" t="s">
        <v>253</v>
      </c>
      <c r="G197" s="238"/>
      <c r="H197" s="241">
        <v>1104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148</v>
      </c>
      <c r="AU197" s="247" t="s">
        <v>90</v>
      </c>
      <c r="AV197" s="13" t="s">
        <v>90</v>
      </c>
      <c r="AW197" s="13" t="s">
        <v>36</v>
      </c>
      <c r="AX197" s="13" t="s">
        <v>88</v>
      </c>
      <c r="AY197" s="247" t="s">
        <v>131</v>
      </c>
    </row>
    <row r="198" s="2" customFormat="1" ht="24.15" customHeight="1">
      <c r="A198" s="38"/>
      <c r="B198" s="39"/>
      <c r="C198" s="218" t="s">
        <v>254</v>
      </c>
      <c r="D198" s="218" t="s">
        <v>133</v>
      </c>
      <c r="E198" s="219" t="s">
        <v>255</v>
      </c>
      <c r="F198" s="220" t="s">
        <v>256</v>
      </c>
      <c r="G198" s="221" t="s">
        <v>183</v>
      </c>
      <c r="H198" s="222">
        <v>514</v>
      </c>
      <c r="I198" s="223"/>
      <c r="J198" s="224">
        <f>ROUND(I198*H198,2)</f>
        <v>0</v>
      </c>
      <c r="K198" s="220" t="s">
        <v>145</v>
      </c>
      <c r="L198" s="44"/>
      <c r="M198" s="225" t="s">
        <v>1</v>
      </c>
      <c r="N198" s="226" t="s">
        <v>45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0.023</v>
      </c>
      <c r="T198" s="228">
        <f>S198*H198</f>
        <v>11.821999999999999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137</v>
      </c>
      <c r="AT198" s="229" t="s">
        <v>133</v>
      </c>
      <c r="AU198" s="229" t="s">
        <v>90</v>
      </c>
      <c r="AY198" s="17" t="s">
        <v>131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88</v>
      </c>
      <c r="BK198" s="230">
        <f>ROUND(I198*H198,2)</f>
        <v>0</v>
      </c>
      <c r="BL198" s="17" t="s">
        <v>137</v>
      </c>
      <c r="BM198" s="229" t="s">
        <v>257</v>
      </c>
    </row>
    <row r="199" s="2" customFormat="1">
      <c r="A199" s="38"/>
      <c r="B199" s="39"/>
      <c r="C199" s="40"/>
      <c r="D199" s="231" t="s">
        <v>139</v>
      </c>
      <c r="E199" s="40"/>
      <c r="F199" s="232" t="s">
        <v>258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139</v>
      </c>
      <c r="AU199" s="17" t="s">
        <v>90</v>
      </c>
    </row>
    <row r="200" s="13" customFormat="1">
      <c r="A200" s="13"/>
      <c r="B200" s="237"/>
      <c r="C200" s="238"/>
      <c r="D200" s="231" t="s">
        <v>148</v>
      </c>
      <c r="E200" s="239" t="s">
        <v>1</v>
      </c>
      <c r="F200" s="240" t="s">
        <v>259</v>
      </c>
      <c r="G200" s="238"/>
      <c r="H200" s="241">
        <v>514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148</v>
      </c>
      <c r="AU200" s="247" t="s">
        <v>90</v>
      </c>
      <c r="AV200" s="13" t="s">
        <v>90</v>
      </c>
      <c r="AW200" s="13" t="s">
        <v>36</v>
      </c>
      <c r="AX200" s="13" t="s">
        <v>88</v>
      </c>
      <c r="AY200" s="247" t="s">
        <v>131</v>
      </c>
    </row>
    <row r="201" s="2" customFormat="1" ht="16.5" customHeight="1">
      <c r="A201" s="38"/>
      <c r="B201" s="39"/>
      <c r="C201" s="218" t="s">
        <v>260</v>
      </c>
      <c r="D201" s="218" t="s">
        <v>133</v>
      </c>
      <c r="E201" s="219" t="s">
        <v>261</v>
      </c>
      <c r="F201" s="220" t="s">
        <v>262</v>
      </c>
      <c r="G201" s="221" t="s">
        <v>263</v>
      </c>
      <c r="H201" s="222">
        <v>38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45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0.25</v>
      </c>
      <c r="T201" s="228">
        <f>S201*H201</f>
        <v>9.5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137</v>
      </c>
      <c r="AT201" s="229" t="s">
        <v>133</v>
      </c>
      <c r="AU201" s="229" t="s">
        <v>90</v>
      </c>
      <c r="AY201" s="17" t="s">
        <v>131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88</v>
      </c>
      <c r="BK201" s="230">
        <f>ROUND(I201*H201,2)</f>
        <v>0</v>
      </c>
      <c r="BL201" s="17" t="s">
        <v>137</v>
      </c>
      <c r="BM201" s="229" t="s">
        <v>264</v>
      </c>
    </row>
    <row r="202" s="2" customFormat="1">
      <c r="A202" s="38"/>
      <c r="B202" s="39"/>
      <c r="C202" s="40"/>
      <c r="D202" s="231" t="s">
        <v>139</v>
      </c>
      <c r="E202" s="40"/>
      <c r="F202" s="232" t="s">
        <v>265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90</v>
      </c>
    </row>
    <row r="203" s="13" customFormat="1">
      <c r="A203" s="13"/>
      <c r="B203" s="237"/>
      <c r="C203" s="238"/>
      <c r="D203" s="231" t="s">
        <v>148</v>
      </c>
      <c r="E203" s="239" t="s">
        <v>1</v>
      </c>
      <c r="F203" s="240" t="s">
        <v>266</v>
      </c>
      <c r="G203" s="238"/>
      <c r="H203" s="241">
        <v>38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148</v>
      </c>
      <c r="AU203" s="247" t="s">
        <v>90</v>
      </c>
      <c r="AV203" s="13" t="s">
        <v>90</v>
      </c>
      <c r="AW203" s="13" t="s">
        <v>36</v>
      </c>
      <c r="AX203" s="13" t="s">
        <v>88</v>
      </c>
      <c r="AY203" s="247" t="s">
        <v>131</v>
      </c>
    </row>
    <row r="204" s="2" customFormat="1" ht="16.5" customHeight="1">
      <c r="A204" s="38"/>
      <c r="B204" s="39"/>
      <c r="C204" s="218" t="s">
        <v>267</v>
      </c>
      <c r="D204" s="218" t="s">
        <v>133</v>
      </c>
      <c r="E204" s="219" t="s">
        <v>268</v>
      </c>
      <c r="F204" s="220" t="s">
        <v>269</v>
      </c>
      <c r="G204" s="221" t="s">
        <v>160</v>
      </c>
      <c r="H204" s="222">
        <v>76</v>
      </c>
      <c r="I204" s="223"/>
      <c r="J204" s="224">
        <f>ROUND(I204*H204,2)</f>
        <v>0</v>
      </c>
      <c r="K204" s="220" t="s">
        <v>145</v>
      </c>
      <c r="L204" s="44"/>
      <c r="M204" s="225" t="s">
        <v>1</v>
      </c>
      <c r="N204" s="226" t="s">
        <v>45</v>
      </c>
      <c r="O204" s="91"/>
      <c r="P204" s="227">
        <f>O204*H204</f>
        <v>0</v>
      </c>
      <c r="Q204" s="227">
        <v>2.0000000000000002E-05</v>
      </c>
      <c r="R204" s="227">
        <f>Q204*H204</f>
        <v>0.0015200000000000001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137</v>
      </c>
      <c r="AT204" s="229" t="s">
        <v>133</v>
      </c>
      <c r="AU204" s="229" t="s">
        <v>90</v>
      </c>
      <c r="AY204" s="17" t="s">
        <v>131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88</v>
      </c>
      <c r="BK204" s="230">
        <f>ROUND(I204*H204,2)</f>
        <v>0</v>
      </c>
      <c r="BL204" s="17" t="s">
        <v>137</v>
      </c>
      <c r="BM204" s="229" t="s">
        <v>270</v>
      </c>
    </row>
    <row r="205" s="2" customFormat="1">
      <c r="A205" s="38"/>
      <c r="B205" s="39"/>
      <c r="C205" s="40"/>
      <c r="D205" s="231" t="s">
        <v>139</v>
      </c>
      <c r="E205" s="40"/>
      <c r="F205" s="232" t="s">
        <v>271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139</v>
      </c>
      <c r="AU205" s="17" t="s">
        <v>90</v>
      </c>
    </row>
    <row r="206" s="13" customFormat="1">
      <c r="A206" s="13"/>
      <c r="B206" s="237"/>
      <c r="C206" s="238"/>
      <c r="D206" s="231" t="s">
        <v>148</v>
      </c>
      <c r="E206" s="239" t="s">
        <v>1</v>
      </c>
      <c r="F206" s="240" t="s">
        <v>272</v>
      </c>
      <c r="G206" s="238"/>
      <c r="H206" s="241">
        <v>76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148</v>
      </c>
      <c r="AU206" s="247" t="s">
        <v>90</v>
      </c>
      <c r="AV206" s="13" t="s">
        <v>90</v>
      </c>
      <c r="AW206" s="13" t="s">
        <v>36</v>
      </c>
      <c r="AX206" s="13" t="s">
        <v>88</v>
      </c>
      <c r="AY206" s="247" t="s">
        <v>131</v>
      </c>
    </row>
    <row r="207" s="2" customFormat="1" ht="24.15" customHeight="1">
      <c r="A207" s="38"/>
      <c r="B207" s="39"/>
      <c r="C207" s="218" t="s">
        <v>7</v>
      </c>
      <c r="D207" s="218" t="s">
        <v>133</v>
      </c>
      <c r="E207" s="219" t="s">
        <v>273</v>
      </c>
      <c r="F207" s="220" t="s">
        <v>274</v>
      </c>
      <c r="G207" s="221" t="s">
        <v>160</v>
      </c>
      <c r="H207" s="222">
        <v>5.2000000000000002</v>
      </c>
      <c r="I207" s="223"/>
      <c r="J207" s="224">
        <f>ROUND(I207*H207,2)</f>
        <v>0</v>
      </c>
      <c r="K207" s="220" t="s">
        <v>145</v>
      </c>
      <c r="L207" s="44"/>
      <c r="M207" s="225" t="s">
        <v>1</v>
      </c>
      <c r="N207" s="226" t="s">
        <v>45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0.11</v>
      </c>
      <c r="T207" s="228">
        <f>S207*H207</f>
        <v>0.57200000000000006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137</v>
      </c>
      <c r="AT207" s="229" t="s">
        <v>133</v>
      </c>
      <c r="AU207" s="229" t="s">
        <v>90</v>
      </c>
      <c r="AY207" s="17" t="s">
        <v>131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137</v>
      </c>
      <c r="BM207" s="229" t="s">
        <v>275</v>
      </c>
    </row>
    <row r="208" s="2" customFormat="1">
      <c r="A208" s="38"/>
      <c r="B208" s="39"/>
      <c r="C208" s="40"/>
      <c r="D208" s="231" t="s">
        <v>139</v>
      </c>
      <c r="E208" s="40"/>
      <c r="F208" s="232" t="s">
        <v>276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139</v>
      </c>
      <c r="AU208" s="17" t="s">
        <v>90</v>
      </c>
    </row>
    <row r="209" s="13" customFormat="1">
      <c r="A209" s="13"/>
      <c r="B209" s="237"/>
      <c r="C209" s="238"/>
      <c r="D209" s="231" t="s">
        <v>148</v>
      </c>
      <c r="E209" s="239" t="s">
        <v>1</v>
      </c>
      <c r="F209" s="240" t="s">
        <v>277</v>
      </c>
      <c r="G209" s="238"/>
      <c r="H209" s="241">
        <v>5.2000000000000002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148</v>
      </c>
      <c r="AU209" s="247" t="s">
        <v>90</v>
      </c>
      <c r="AV209" s="13" t="s">
        <v>90</v>
      </c>
      <c r="AW209" s="13" t="s">
        <v>36</v>
      </c>
      <c r="AX209" s="13" t="s">
        <v>88</v>
      </c>
      <c r="AY209" s="247" t="s">
        <v>131</v>
      </c>
    </row>
    <row r="210" s="2" customFormat="1" ht="24.15" customHeight="1">
      <c r="A210" s="38"/>
      <c r="B210" s="39"/>
      <c r="C210" s="218" t="s">
        <v>278</v>
      </c>
      <c r="D210" s="218" t="s">
        <v>133</v>
      </c>
      <c r="E210" s="219" t="s">
        <v>279</v>
      </c>
      <c r="F210" s="220" t="s">
        <v>280</v>
      </c>
      <c r="G210" s="221" t="s">
        <v>183</v>
      </c>
      <c r="H210" s="222">
        <v>87.5</v>
      </c>
      <c r="I210" s="223"/>
      <c r="J210" s="224">
        <f>ROUND(I210*H210,2)</f>
        <v>0</v>
      </c>
      <c r="K210" s="220" t="s">
        <v>145</v>
      </c>
      <c r="L210" s="44"/>
      <c r="M210" s="225" t="s">
        <v>1</v>
      </c>
      <c r="N210" s="226" t="s">
        <v>45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0.75</v>
      </c>
      <c r="T210" s="228">
        <f>S210*H210</f>
        <v>65.625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133</v>
      </c>
      <c r="AU210" s="229" t="s">
        <v>90</v>
      </c>
      <c r="AY210" s="17" t="s">
        <v>131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88</v>
      </c>
      <c r="BK210" s="230">
        <f>ROUND(I210*H210,2)</f>
        <v>0</v>
      </c>
      <c r="BL210" s="17" t="s">
        <v>137</v>
      </c>
      <c r="BM210" s="229" t="s">
        <v>281</v>
      </c>
    </row>
    <row r="211" s="2" customFormat="1">
      <c r="A211" s="38"/>
      <c r="B211" s="39"/>
      <c r="C211" s="40"/>
      <c r="D211" s="231" t="s">
        <v>139</v>
      </c>
      <c r="E211" s="40"/>
      <c r="F211" s="232" t="s">
        <v>282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90</v>
      </c>
    </row>
    <row r="212" s="13" customFormat="1">
      <c r="A212" s="13"/>
      <c r="B212" s="237"/>
      <c r="C212" s="238"/>
      <c r="D212" s="231" t="s">
        <v>148</v>
      </c>
      <c r="E212" s="239" t="s">
        <v>1</v>
      </c>
      <c r="F212" s="240" t="s">
        <v>283</v>
      </c>
      <c r="G212" s="238"/>
      <c r="H212" s="241">
        <v>87.5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148</v>
      </c>
      <c r="AU212" s="247" t="s">
        <v>90</v>
      </c>
      <c r="AV212" s="13" t="s">
        <v>90</v>
      </c>
      <c r="AW212" s="13" t="s">
        <v>36</v>
      </c>
      <c r="AX212" s="13" t="s">
        <v>88</v>
      </c>
      <c r="AY212" s="247" t="s">
        <v>131</v>
      </c>
    </row>
    <row r="213" s="2" customFormat="1" ht="24.15" customHeight="1">
      <c r="A213" s="38"/>
      <c r="B213" s="39"/>
      <c r="C213" s="218" t="s">
        <v>284</v>
      </c>
      <c r="D213" s="218" t="s">
        <v>133</v>
      </c>
      <c r="E213" s="219" t="s">
        <v>285</v>
      </c>
      <c r="F213" s="220" t="s">
        <v>286</v>
      </c>
      <c r="G213" s="221" t="s">
        <v>160</v>
      </c>
      <c r="H213" s="222">
        <v>87.5</v>
      </c>
      <c r="I213" s="223"/>
      <c r="J213" s="224">
        <f>ROUND(I213*H213,2)</f>
        <v>0</v>
      </c>
      <c r="K213" s="220" t="s">
        <v>145</v>
      </c>
      <c r="L213" s="44"/>
      <c r="M213" s="225" t="s">
        <v>1</v>
      </c>
      <c r="N213" s="226" t="s">
        <v>45</v>
      </c>
      <c r="O213" s="91"/>
      <c r="P213" s="227">
        <f>O213*H213</f>
        <v>0</v>
      </c>
      <c r="Q213" s="227">
        <v>4.0000000000000003E-05</v>
      </c>
      <c r="R213" s="227">
        <f>Q213*H213</f>
        <v>0.0035000000000000001</v>
      </c>
      <c r="S213" s="227">
        <v>0.001</v>
      </c>
      <c r="T213" s="228">
        <f>S213*H213</f>
        <v>0.087500000000000008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137</v>
      </c>
      <c r="AT213" s="229" t="s">
        <v>133</v>
      </c>
      <c r="AU213" s="229" t="s">
        <v>90</v>
      </c>
      <c r="AY213" s="17" t="s">
        <v>131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88</v>
      </c>
      <c r="BK213" s="230">
        <f>ROUND(I213*H213,2)</f>
        <v>0</v>
      </c>
      <c r="BL213" s="17" t="s">
        <v>137</v>
      </c>
      <c r="BM213" s="229" t="s">
        <v>287</v>
      </c>
    </row>
    <row r="214" s="2" customFormat="1">
      <c r="A214" s="38"/>
      <c r="B214" s="39"/>
      <c r="C214" s="40"/>
      <c r="D214" s="231" t="s">
        <v>139</v>
      </c>
      <c r="E214" s="40"/>
      <c r="F214" s="232" t="s">
        <v>288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90</v>
      </c>
    </row>
    <row r="215" s="13" customFormat="1">
      <c r="A215" s="13"/>
      <c r="B215" s="237"/>
      <c r="C215" s="238"/>
      <c r="D215" s="231" t="s">
        <v>148</v>
      </c>
      <c r="E215" s="239" t="s">
        <v>1</v>
      </c>
      <c r="F215" s="240" t="s">
        <v>289</v>
      </c>
      <c r="G215" s="238"/>
      <c r="H215" s="241">
        <v>87.5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148</v>
      </c>
      <c r="AU215" s="247" t="s">
        <v>90</v>
      </c>
      <c r="AV215" s="13" t="s">
        <v>90</v>
      </c>
      <c r="AW215" s="13" t="s">
        <v>36</v>
      </c>
      <c r="AX215" s="13" t="s">
        <v>88</v>
      </c>
      <c r="AY215" s="247" t="s">
        <v>131</v>
      </c>
    </row>
    <row r="216" s="2" customFormat="1" ht="24.15" customHeight="1">
      <c r="A216" s="38"/>
      <c r="B216" s="39"/>
      <c r="C216" s="218" t="s">
        <v>290</v>
      </c>
      <c r="D216" s="218" t="s">
        <v>133</v>
      </c>
      <c r="E216" s="219" t="s">
        <v>291</v>
      </c>
      <c r="F216" s="220" t="s">
        <v>292</v>
      </c>
      <c r="G216" s="221" t="s">
        <v>183</v>
      </c>
      <c r="H216" s="222">
        <v>1618</v>
      </c>
      <c r="I216" s="223"/>
      <c r="J216" s="224">
        <f>ROUND(I216*H216,2)</f>
        <v>0</v>
      </c>
      <c r="K216" s="220" t="s">
        <v>145</v>
      </c>
      <c r="L216" s="44"/>
      <c r="M216" s="225" t="s">
        <v>1</v>
      </c>
      <c r="N216" s="226" t="s">
        <v>45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137</v>
      </c>
      <c r="AT216" s="229" t="s">
        <v>133</v>
      </c>
      <c r="AU216" s="229" t="s">
        <v>90</v>
      </c>
      <c r="AY216" s="17" t="s">
        <v>131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88</v>
      </c>
      <c r="BK216" s="230">
        <f>ROUND(I216*H216,2)</f>
        <v>0</v>
      </c>
      <c r="BL216" s="17" t="s">
        <v>137</v>
      </c>
      <c r="BM216" s="229" t="s">
        <v>293</v>
      </c>
    </row>
    <row r="217" s="2" customFormat="1">
      <c r="A217" s="38"/>
      <c r="B217" s="39"/>
      <c r="C217" s="40"/>
      <c r="D217" s="231" t="s">
        <v>139</v>
      </c>
      <c r="E217" s="40"/>
      <c r="F217" s="232" t="s">
        <v>292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139</v>
      </c>
      <c r="AU217" s="17" t="s">
        <v>90</v>
      </c>
    </row>
    <row r="218" s="13" customFormat="1">
      <c r="A218" s="13"/>
      <c r="B218" s="237"/>
      <c r="C218" s="238"/>
      <c r="D218" s="231" t="s">
        <v>148</v>
      </c>
      <c r="E218" s="239" t="s">
        <v>1</v>
      </c>
      <c r="F218" s="240" t="s">
        <v>294</v>
      </c>
      <c r="G218" s="238"/>
      <c r="H218" s="241">
        <v>1618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148</v>
      </c>
      <c r="AU218" s="247" t="s">
        <v>90</v>
      </c>
      <c r="AV218" s="13" t="s">
        <v>90</v>
      </c>
      <c r="AW218" s="13" t="s">
        <v>36</v>
      </c>
      <c r="AX218" s="13" t="s">
        <v>88</v>
      </c>
      <c r="AY218" s="247" t="s">
        <v>131</v>
      </c>
    </row>
    <row r="219" s="2" customFormat="1" ht="33" customHeight="1">
      <c r="A219" s="38"/>
      <c r="B219" s="39"/>
      <c r="C219" s="218" t="s">
        <v>295</v>
      </c>
      <c r="D219" s="218" t="s">
        <v>133</v>
      </c>
      <c r="E219" s="219" t="s">
        <v>296</v>
      </c>
      <c r="F219" s="220" t="s">
        <v>297</v>
      </c>
      <c r="G219" s="221" t="s">
        <v>160</v>
      </c>
      <c r="H219" s="222">
        <v>20</v>
      </c>
      <c r="I219" s="223"/>
      <c r="J219" s="224">
        <f>ROUND(I219*H219,2)</f>
        <v>0</v>
      </c>
      <c r="K219" s="220" t="s">
        <v>145</v>
      </c>
      <c r="L219" s="44"/>
      <c r="M219" s="225" t="s">
        <v>1</v>
      </c>
      <c r="N219" s="226" t="s">
        <v>45</v>
      </c>
      <c r="O219" s="91"/>
      <c r="P219" s="227">
        <f>O219*H219</f>
        <v>0</v>
      </c>
      <c r="Q219" s="227">
        <v>0.03022</v>
      </c>
      <c r="R219" s="227">
        <f>Q219*H219</f>
        <v>0.60440000000000005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137</v>
      </c>
      <c r="AT219" s="229" t="s">
        <v>133</v>
      </c>
      <c r="AU219" s="229" t="s">
        <v>90</v>
      </c>
      <c r="AY219" s="17" t="s">
        <v>131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88</v>
      </c>
      <c r="BK219" s="230">
        <f>ROUND(I219*H219,2)</f>
        <v>0</v>
      </c>
      <c r="BL219" s="17" t="s">
        <v>137</v>
      </c>
      <c r="BM219" s="229" t="s">
        <v>298</v>
      </c>
    </row>
    <row r="220" s="2" customFormat="1">
      <c r="A220" s="38"/>
      <c r="B220" s="39"/>
      <c r="C220" s="40"/>
      <c r="D220" s="231" t="s">
        <v>139</v>
      </c>
      <c r="E220" s="40"/>
      <c r="F220" s="232" t="s">
        <v>299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139</v>
      </c>
      <c r="AU220" s="17" t="s">
        <v>90</v>
      </c>
    </row>
    <row r="221" s="13" customFormat="1">
      <c r="A221" s="13"/>
      <c r="B221" s="237"/>
      <c r="C221" s="238"/>
      <c r="D221" s="231" t="s">
        <v>148</v>
      </c>
      <c r="E221" s="239" t="s">
        <v>1</v>
      </c>
      <c r="F221" s="240" t="s">
        <v>300</v>
      </c>
      <c r="G221" s="238"/>
      <c r="H221" s="241">
        <v>20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148</v>
      </c>
      <c r="AU221" s="247" t="s">
        <v>90</v>
      </c>
      <c r="AV221" s="13" t="s">
        <v>90</v>
      </c>
      <c r="AW221" s="13" t="s">
        <v>36</v>
      </c>
      <c r="AX221" s="13" t="s">
        <v>88</v>
      </c>
      <c r="AY221" s="247" t="s">
        <v>131</v>
      </c>
    </row>
    <row r="222" s="12" customFormat="1" ht="22.8" customHeight="1">
      <c r="A222" s="12"/>
      <c r="B222" s="202"/>
      <c r="C222" s="203"/>
      <c r="D222" s="204" t="s">
        <v>79</v>
      </c>
      <c r="E222" s="216" t="s">
        <v>301</v>
      </c>
      <c r="F222" s="216" t="s">
        <v>302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SUM(P223:P229)</f>
        <v>0</v>
      </c>
      <c r="Q222" s="210"/>
      <c r="R222" s="211">
        <f>SUM(R223:R229)</f>
        <v>0</v>
      </c>
      <c r="S222" s="210"/>
      <c r="T222" s="212">
        <f>SUM(T223:T229)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88</v>
      </c>
      <c r="AT222" s="214" t="s">
        <v>79</v>
      </c>
      <c r="AU222" s="214" t="s">
        <v>88</v>
      </c>
      <c r="AY222" s="213" t="s">
        <v>131</v>
      </c>
      <c r="BK222" s="215">
        <f>SUM(BK223:BK229)</f>
        <v>0</v>
      </c>
    </row>
    <row r="223" s="2" customFormat="1" ht="44.25" customHeight="1">
      <c r="A223" s="38"/>
      <c r="B223" s="39"/>
      <c r="C223" s="218" t="s">
        <v>303</v>
      </c>
      <c r="D223" s="218" t="s">
        <v>133</v>
      </c>
      <c r="E223" s="219" t="s">
        <v>304</v>
      </c>
      <c r="F223" s="220" t="s">
        <v>305</v>
      </c>
      <c r="G223" s="221" t="s">
        <v>212</v>
      </c>
      <c r="H223" s="222">
        <v>107.479</v>
      </c>
      <c r="I223" s="223"/>
      <c r="J223" s="224">
        <f>ROUND(I223*H223,2)</f>
        <v>0</v>
      </c>
      <c r="K223" s="220" t="s">
        <v>145</v>
      </c>
      <c r="L223" s="44"/>
      <c r="M223" s="225" t="s">
        <v>1</v>
      </c>
      <c r="N223" s="226" t="s">
        <v>45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137</v>
      </c>
      <c r="AT223" s="229" t="s">
        <v>133</v>
      </c>
      <c r="AU223" s="229" t="s">
        <v>90</v>
      </c>
      <c r="AY223" s="17" t="s">
        <v>131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137</v>
      </c>
      <c r="BM223" s="229" t="s">
        <v>306</v>
      </c>
    </row>
    <row r="224" s="2" customFormat="1">
      <c r="A224" s="38"/>
      <c r="B224" s="39"/>
      <c r="C224" s="40"/>
      <c r="D224" s="231" t="s">
        <v>139</v>
      </c>
      <c r="E224" s="40"/>
      <c r="F224" s="232" t="s">
        <v>307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90</v>
      </c>
    </row>
    <row r="225" s="2" customFormat="1" ht="24.15" customHeight="1">
      <c r="A225" s="38"/>
      <c r="B225" s="39"/>
      <c r="C225" s="218" t="s">
        <v>308</v>
      </c>
      <c r="D225" s="218" t="s">
        <v>133</v>
      </c>
      <c r="E225" s="219" t="s">
        <v>309</v>
      </c>
      <c r="F225" s="220" t="s">
        <v>310</v>
      </c>
      <c r="G225" s="221" t="s">
        <v>212</v>
      </c>
      <c r="H225" s="222">
        <v>107.479</v>
      </c>
      <c r="I225" s="223"/>
      <c r="J225" s="224">
        <f>ROUND(I225*H225,2)</f>
        <v>0</v>
      </c>
      <c r="K225" s="220" t="s">
        <v>145</v>
      </c>
      <c r="L225" s="44"/>
      <c r="M225" s="225" t="s">
        <v>1</v>
      </c>
      <c r="N225" s="226" t="s">
        <v>45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137</v>
      </c>
      <c r="AT225" s="229" t="s">
        <v>133</v>
      </c>
      <c r="AU225" s="229" t="s">
        <v>90</v>
      </c>
      <c r="AY225" s="17" t="s">
        <v>131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88</v>
      </c>
      <c r="BK225" s="230">
        <f>ROUND(I225*H225,2)</f>
        <v>0</v>
      </c>
      <c r="BL225" s="17" t="s">
        <v>137</v>
      </c>
      <c r="BM225" s="229" t="s">
        <v>311</v>
      </c>
    </row>
    <row r="226" s="2" customFormat="1">
      <c r="A226" s="38"/>
      <c r="B226" s="39"/>
      <c r="C226" s="40"/>
      <c r="D226" s="231" t="s">
        <v>139</v>
      </c>
      <c r="E226" s="40"/>
      <c r="F226" s="232" t="s">
        <v>312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139</v>
      </c>
      <c r="AU226" s="17" t="s">
        <v>90</v>
      </c>
    </row>
    <row r="227" s="2" customFormat="1" ht="24.15" customHeight="1">
      <c r="A227" s="38"/>
      <c r="B227" s="39"/>
      <c r="C227" s="218" t="s">
        <v>313</v>
      </c>
      <c r="D227" s="218" t="s">
        <v>133</v>
      </c>
      <c r="E227" s="219" t="s">
        <v>314</v>
      </c>
      <c r="F227" s="220" t="s">
        <v>315</v>
      </c>
      <c r="G227" s="221" t="s">
        <v>212</v>
      </c>
      <c r="H227" s="222">
        <v>967.31100000000004</v>
      </c>
      <c r="I227" s="223"/>
      <c r="J227" s="224">
        <f>ROUND(I227*H227,2)</f>
        <v>0</v>
      </c>
      <c r="K227" s="220" t="s">
        <v>145</v>
      </c>
      <c r="L227" s="44"/>
      <c r="M227" s="225" t="s">
        <v>1</v>
      </c>
      <c r="N227" s="226" t="s">
        <v>45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137</v>
      </c>
      <c r="AT227" s="229" t="s">
        <v>133</v>
      </c>
      <c r="AU227" s="229" t="s">
        <v>90</v>
      </c>
      <c r="AY227" s="17" t="s">
        <v>131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88</v>
      </c>
      <c r="BK227" s="230">
        <f>ROUND(I227*H227,2)</f>
        <v>0</v>
      </c>
      <c r="BL227" s="17" t="s">
        <v>137</v>
      </c>
      <c r="BM227" s="229" t="s">
        <v>316</v>
      </c>
    </row>
    <row r="228" s="2" customFormat="1">
      <c r="A228" s="38"/>
      <c r="B228" s="39"/>
      <c r="C228" s="40"/>
      <c r="D228" s="231" t="s">
        <v>139</v>
      </c>
      <c r="E228" s="40"/>
      <c r="F228" s="232" t="s">
        <v>317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139</v>
      </c>
      <c r="AU228" s="17" t="s">
        <v>90</v>
      </c>
    </row>
    <row r="229" s="13" customFormat="1">
      <c r="A229" s="13"/>
      <c r="B229" s="237"/>
      <c r="C229" s="238"/>
      <c r="D229" s="231" t="s">
        <v>148</v>
      </c>
      <c r="E229" s="238"/>
      <c r="F229" s="240" t="s">
        <v>318</v>
      </c>
      <c r="G229" s="238"/>
      <c r="H229" s="241">
        <v>967.31100000000004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148</v>
      </c>
      <c r="AU229" s="247" t="s">
        <v>90</v>
      </c>
      <c r="AV229" s="13" t="s">
        <v>90</v>
      </c>
      <c r="AW229" s="13" t="s">
        <v>4</v>
      </c>
      <c r="AX229" s="13" t="s">
        <v>88</v>
      </c>
      <c r="AY229" s="247" t="s">
        <v>131</v>
      </c>
    </row>
    <row r="230" s="12" customFormat="1" ht="22.8" customHeight="1">
      <c r="A230" s="12"/>
      <c r="B230" s="202"/>
      <c r="C230" s="203"/>
      <c r="D230" s="204" t="s">
        <v>79</v>
      </c>
      <c r="E230" s="216" t="s">
        <v>319</v>
      </c>
      <c r="F230" s="216" t="s">
        <v>320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SUM(P231:P232)</f>
        <v>0</v>
      </c>
      <c r="Q230" s="210"/>
      <c r="R230" s="211">
        <f>SUM(R231:R232)</f>
        <v>0</v>
      </c>
      <c r="S230" s="210"/>
      <c r="T230" s="212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88</v>
      </c>
      <c r="AT230" s="214" t="s">
        <v>79</v>
      </c>
      <c r="AU230" s="214" t="s">
        <v>88</v>
      </c>
      <c r="AY230" s="213" t="s">
        <v>131</v>
      </c>
      <c r="BK230" s="215">
        <f>SUM(BK231:BK232)</f>
        <v>0</v>
      </c>
    </row>
    <row r="231" s="2" customFormat="1" ht="16.5" customHeight="1">
      <c r="A231" s="38"/>
      <c r="B231" s="39"/>
      <c r="C231" s="218" t="s">
        <v>321</v>
      </c>
      <c r="D231" s="218" t="s">
        <v>133</v>
      </c>
      <c r="E231" s="219" t="s">
        <v>322</v>
      </c>
      <c r="F231" s="220" t="s">
        <v>323</v>
      </c>
      <c r="G231" s="221" t="s">
        <v>212</v>
      </c>
      <c r="H231" s="222">
        <v>131.87700000000001</v>
      </c>
      <c r="I231" s="223"/>
      <c r="J231" s="224">
        <f>ROUND(I231*H231,2)</f>
        <v>0</v>
      </c>
      <c r="K231" s="220" t="s">
        <v>145</v>
      </c>
      <c r="L231" s="44"/>
      <c r="M231" s="225" t="s">
        <v>1</v>
      </c>
      <c r="N231" s="226" t="s">
        <v>45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137</v>
      </c>
      <c r="AT231" s="229" t="s">
        <v>133</v>
      </c>
      <c r="AU231" s="229" t="s">
        <v>90</v>
      </c>
      <c r="AY231" s="17" t="s">
        <v>131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88</v>
      </c>
      <c r="BK231" s="230">
        <f>ROUND(I231*H231,2)</f>
        <v>0</v>
      </c>
      <c r="BL231" s="17" t="s">
        <v>137</v>
      </c>
      <c r="BM231" s="229" t="s">
        <v>324</v>
      </c>
    </row>
    <row r="232" s="2" customFormat="1">
      <c r="A232" s="38"/>
      <c r="B232" s="39"/>
      <c r="C232" s="40"/>
      <c r="D232" s="231" t="s">
        <v>139</v>
      </c>
      <c r="E232" s="40"/>
      <c r="F232" s="232" t="s">
        <v>325</v>
      </c>
      <c r="G232" s="40"/>
      <c r="H232" s="40"/>
      <c r="I232" s="233"/>
      <c r="J232" s="40"/>
      <c r="K232" s="40"/>
      <c r="L232" s="44"/>
      <c r="M232" s="279"/>
      <c r="N232" s="280"/>
      <c r="O232" s="281"/>
      <c r="P232" s="281"/>
      <c r="Q232" s="281"/>
      <c r="R232" s="281"/>
      <c r="S232" s="281"/>
      <c r="T232" s="28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139</v>
      </c>
      <c r="AU232" s="17" t="s">
        <v>90</v>
      </c>
    </row>
    <row r="233" s="2" customFormat="1" ht="6.96" customHeight="1">
      <c r="A233" s="38"/>
      <c r="B233" s="66"/>
      <c r="C233" s="67"/>
      <c r="D233" s="67"/>
      <c r="E233" s="67"/>
      <c r="F233" s="67"/>
      <c r="G233" s="67"/>
      <c r="H233" s="67"/>
      <c r="I233" s="67"/>
      <c r="J233" s="67"/>
      <c r="K233" s="67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BoU32XpIhbv+DjEpwG44w7FqWBeIxmkt2cn7rlDoCk2MRSTtvOLuYjlYtDhoH0pyw7mClZHvTJZVM0PfuNc+yw==" hashValue="lhzMUbkgysaS0h9yZViy6KvBxdvJRZo3hGEv6zQ4nb61Ki2/CrgFs5P/1utTUiQz9bPASXiyrS5Y5XsTC64f/Q==" algorithmName="SHA-512" password="CC35"/>
  <autoFilter ref="C123:K23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Bystřička – oprava kaskádového skluzu a úseku pod přehradou, ř. km. 4,400 – 5,000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326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ROUND((SUM(BE124:BE257)),  2)</f>
        <v>0</v>
      </c>
      <c r="G33" s="38"/>
      <c r="H33" s="38"/>
      <c r="I33" s="155">
        <v>0.20999999999999999</v>
      </c>
      <c r="J33" s="154">
        <f>ROUND(((SUM(BE124:BE257))*I33),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ROUND((SUM(BF124:BF257)),  2)</f>
        <v>0</v>
      </c>
      <c r="G34" s="38"/>
      <c r="H34" s="38"/>
      <c r="I34" s="155">
        <v>0.12</v>
      </c>
      <c r="J34" s="154">
        <f>ROUND(((SUM(BF124:BF257))*I34),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ROUND((SUM(BG124:BG257)),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ROUND((SUM(BH124:BH257)),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ROUND((SUM(BI124:BI257)),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Bystřička – oprava kaskádového skluzu a úseku pod přehradou, ř. km. 4,400 – 5,000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25 7026-2 - SO02 Bystřička - pod přehradou, ř. km 4,400 - 5,000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Bystřička I</v>
      </c>
      <c r="G89" s="40"/>
      <c r="H89" s="40"/>
      <c r="I89" s="32" t="s">
        <v>22</v>
      </c>
      <c r="J89" s="79" t="str">
        <f>IF(J12="","",J12)</f>
        <v>29. 7. 2025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327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J213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J220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J247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J255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VD Bystřička – oprava kaskádového skluzu a úseku pod přehradou, ř. km. 4,400 – 5,000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30" customHeight="1">
      <c r="A116" s="38"/>
      <c r="B116" s="39"/>
      <c r="C116" s="40"/>
      <c r="D116" s="40"/>
      <c r="E116" s="76" t="str">
        <f>E9</f>
        <v>25 7026-2 - SO02 Bystřička - pod přehradou, ř. km 4,400 - 5,000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Bystřička I</v>
      </c>
      <c r="G118" s="40"/>
      <c r="H118" s="40"/>
      <c r="I118" s="32" t="s">
        <v>22</v>
      </c>
      <c r="J118" s="79" t="str">
        <f>IF(J12="","",J12)</f>
        <v>29. 7. 2025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GEOtest, a.s.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117</v>
      </c>
      <c r="D123" s="194" t="s">
        <v>65</v>
      </c>
      <c r="E123" s="194" t="s">
        <v>61</v>
      </c>
      <c r="F123" s="194" t="s">
        <v>62</v>
      </c>
      <c r="G123" s="194" t="s">
        <v>118</v>
      </c>
      <c r="H123" s="194" t="s">
        <v>119</v>
      </c>
      <c r="I123" s="194" t="s">
        <v>120</v>
      </c>
      <c r="J123" s="194" t="s">
        <v>105</v>
      </c>
      <c r="K123" s="195" t="s">
        <v>121</v>
      </c>
      <c r="L123" s="196"/>
      <c r="M123" s="100" t="s">
        <v>1</v>
      </c>
      <c r="N123" s="101" t="s">
        <v>44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267.68423210000003</v>
      </c>
      <c r="S124" s="104"/>
      <c r="T124" s="200">
        <f>T125</f>
        <v>199.88817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107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79</v>
      </c>
      <c r="E125" s="205" t="s">
        <v>129</v>
      </c>
      <c r="F125" s="205" t="s">
        <v>130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P126+P154+P195+P213+P220+P247+P255</f>
        <v>0</v>
      </c>
      <c r="Q125" s="210"/>
      <c r="R125" s="211">
        <f>R126+R154+R195+R213+R220+R247+R255</f>
        <v>267.68423210000003</v>
      </c>
      <c r="S125" s="210"/>
      <c r="T125" s="212">
        <f>T126+T154+T195+T213+T220+T247+T255</f>
        <v>199.88817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79</v>
      </c>
      <c r="AU125" s="214" t="s">
        <v>80</v>
      </c>
      <c r="AY125" s="213" t="s">
        <v>131</v>
      </c>
      <c r="BK125" s="215">
        <f>BK126+BK154+BK195+BK213+BK220+BK247+BK255</f>
        <v>0</v>
      </c>
    </row>
    <row r="126" s="12" customFormat="1" ht="22.8" customHeight="1">
      <c r="A126" s="12"/>
      <c r="B126" s="202"/>
      <c r="C126" s="203"/>
      <c r="D126" s="204" t="s">
        <v>79</v>
      </c>
      <c r="E126" s="216" t="s">
        <v>88</v>
      </c>
      <c r="F126" s="216" t="s">
        <v>132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SUM(P127:P153)</f>
        <v>0</v>
      </c>
      <c r="Q126" s="210"/>
      <c r="R126" s="211">
        <f>SUM(R127:R153)</f>
        <v>0</v>
      </c>
      <c r="S126" s="210"/>
      <c r="T126" s="212">
        <f>SUM(T127:T153)</f>
        <v>159.97999999999999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88</v>
      </c>
      <c r="AY126" s="213" t="s">
        <v>131</v>
      </c>
      <c r="BK126" s="215">
        <f>SUM(BK127:BK153)</f>
        <v>0</v>
      </c>
    </row>
    <row r="127" s="2" customFormat="1" ht="24.15" customHeight="1">
      <c r="A127" s="38"/>
      <c r="B127" s="39"/>
      <c r="C127" s="218" t="s">
        <v>88</v>
      </c>
      <c r="D127" s="218" t="s">
        <v>133</v>
      </c>
      <c r="E127" s="219" t="s">
        <v>328</v>
      </c>
      <c r="F127" s="220" t="s">
        <v>329</v>
      </c>
      <c r="G127" s="221" t="s">
        <v>175</v>
      </c>
      <c r="H127" s="222">
        <v>84.200000000000003</v>
      </c>
      <c r="I127" s="223"/>
      <c r="J127" s="224">
        <f>ROUND(I127*H127,2)</f>
        <v>0</v>
      </c>
      <c r="K127" s="220" t="s">
        <v>145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1.8999999999999999</v>
      </c>
      <c r="T127" s="228">
        <f>S127*H127</f>
        <v>159.97999999999999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133</v>
      </c>
      <c r="AU127" s="229" t="s">
        <v>90</v>
      </c>
      <c r="AY127" s="17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137</v>
      </c>
      <c r="BM127" s="229" t="s">
        <v>330</v>
      </c>
    </row>
    <row r="128" s="2" customFormat="1">
      <c r="A128" s="38"/>
      <c r="B128" s="39"/>
      <c r="C128" s="40"/>
      <c r="D128" s="231" t="s">
        <v>139</v>
      </c>
      <c r="E128" s="40"/>
      <c r="F128" s="232" t="s">
        <v>331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90</v>
      </c>
    </row>
    <row r="129" s="13" customFormat="1">
      <c r="A129" s="13"/>
      <c r="B129" s="237"/>
      <c r="C129" s="238"/>
      <c r="D129" s="231" t="s">
        <v>148</v>
      </c>
      <c r="E129" s="239" t="s">
        <v>1</v>
      </c>
      <c r="F129" s="240" t="s">
        <v>332</v>
      </c>
      <c r="G129" s="238"/>
      <c r="H129" s="241">
        <v>84.200000000000003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148</v>
      </c>
      <c r="AU129" s="247" t="s">
        <v>90</v>
      </c>
      <c r="AV129" s="13" t="s">
        <v>90</v>
      </c>
      <c r="AW129" s="13" t="s">
        <v>36</v>
      </c>
      <c r="AX129" s="13" t="s">
        <v>88</v>
      </c>
      <c r="AY129" s="247" t="s">
        <v>131</v>
      </c>
    </row>
    <row r="130" s="2" customFormat="1" ht="33" customHeight="1">
      <c r="A130" s="38"/>
      <c r="B130" s="39"/>
      <c r="C130" s="218" t="s">
        <v>90</v>
      </c>
      <c r="D130" s="218" t="s">
        <v>133</v>
      </c>
      <c r="E130" s="219" t="s">
        <v>134</v>
      </c>
      <c r="F130" s="220" t="s">
        <v>135</v>
      </c>
      <c r="G130" s="221" t="s">
        <v>136</v>
      </c>
      <c r="H130" s="222">
        <v>7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45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133</v>
      </c>
      <c r="AU130" s="229" t="s">
        <v>90</v>
      </c>
      <c r="AY130" s="17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137</v>
      </c>
      <c r="BM130" s="229" t="s">
        <v>333</v>
      </c>
    </row>
    <row r="131" s="2" customFormat="1">
      <c r="A131" s="38"/>
      <c r="B131" s="39"/>
      <c r="C131" s="40"/>
      <c r="D131" s="231" t="s">
        <v>139</v>
      </c>
      <c r="E131" s="40"/>
      <c r="F131" s="232" t="s">
        <v>135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90</v>
      </c>
    </row>
    <row r="132" s="2" customFormat="1">
      <c r="A132" s="38"/>
      <c r="B132" s="39"/>
      <c r="C132" s="40"/>
      <c r="D132" s="231" t="s">
        <v>140</v>
      </c>
      <c r="E132" s="40"/>
      <c r="F132" s="236" t="s">
        <v>334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90</v>
      </c>
    </row>
    <row r="133" s="13" customFormat="1">
      <c r="A133" s="13"/>
      <c r="B133" s="237"/>
      <c r="C133" s="238"/>
      <c r="D133" s="231" t="s">
        <v>148</v>
      </c>
      <c r="E133" s="239" t="s">
        <v>1</v>
      </c>
      <c r="F133" s="240" t="s">
        <v>335</v>
      </c>
      <c r="G133" s="238"/>
      <c r="H133" s="241">
        <v>7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148</v>
      </c>
      <c r="AU133" s="247" t="s">
        <v>90</v>
      </c>
      <c r="AV133" s="13" t="s">
        <v>90</v>
      </c>
      <c r="AW133" s="13" t="s">
        <v>36</v>
      </c>
      <c r="AX133" s="13" t="s">
        <v>88</v>
      </c>
      <c r="AY133" s="247" t="s">
        <v>131</v>
      </c>
    </row>
    <row r="134" s="2" customFormat="1" ht="33" customHeight="1">
      <c r="A134" s="38"/>
      <c r="B134" s="39"/>
      <c r="C134" s="218" t="s">
        <v>150</v>
      </c>
      <c r="D134" s="218" t="s">
        <v>133</v>
      </c>
      <c r="E134" s="219" t="s">
        <v>336</v>
      </c>
      <c r="F134" s="220" t="s">
        <v>337</v>
      </c>
      <c r="G134" s="221" t="s">
        <v>175</v>
      </c>
      <c r="H134" s="222">
        <v>50</v>
      </c>
      <c r="I134" s="223"/>
      <c r="J134" s="224">
        <f>ROUND(I134*H134,2)</f>
        <v>0</v>
      </c>
      <c r="K134" s="220" t="s">
        <v>145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133</v>
      </c>
      <c r="AU134" s="229" t="s">
        <v>90</v>
      </c>
      <c r="AY134" s="17" t="s">
        <v>131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137</v>
      </c>
      <c r="BM134" s="229" t="s">
        <v>338</v>
      </c>
    </row>
    <row r="135" s="2" customFormat="1">
      <c r="A135" s="38"/>
      <c r="B135" s="39"/>
      <c r="C135" s="40"/>
      <c r="D135" s="231" t="s">
        <v>139</v>
      </c>
      <c r="E135" s="40"/>
      <c r="F135" s="232" t="s">
        <v>339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90</v>
      </c>
    </row>
    <row r="136" s="13" customFormat="1">
      <c r="A136" s="13"/>
      <c r="B136" s="237"/>
      <c r="C136" s="238"/>
      <c r="D136" s="231" t="s">
        <v>148</v>
      </c>
      <c r="E136" s="239" t="s">
        <v>1</v>
      </c>
      <c r="F136" s="240" t="s">
        <v>340</v>
      </c>
      <c r="G136" s="238"/>
      <c r="H136" s="241">
        <v>50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148</v>
      </c>
      <c r="AU136" s="247" t="s">
        <v>90</v>
      </c>
      <c r="AV136" s="13" t="s">
        <v>90</v>
      </c>
      <c r="AW136" s="13" t="s">
        <v>36</v>
      </c>
      <c r="AX136" s="13" t="s">
        <v>88</v>
      </c>
      <c r="AY136" s="247" t="s">
        <v>131</v>
      </c>
    </row>
    <row r="137" s="2" customFormat="1" ht="33" customHeight="1">
      <c r="A137" s="38"/>
      <c r="B137" s="39"/>
      <c r="C137" s="218" t="s">
        <v>137</v>
      </c>
      <c r="D137" s="218" t="s">
        <v>133</v>
      </c>
      <c r="E137" s="219" t="s">
        <v>341</v>
      </c>
      <c r="F137" s="220" t="s">
        <v>342</v>
      </c>
      <c r="G137" s="221" t="s">
        <v>175</v>
      </c>
      <c r="H137" s="222">
        <v>9.8000000000000007</v>
      </c>
      <c r="I137" s="223"/>
      <c r="J137" s="224">
        <f>ROUND(I137*H137,2)</f>
        <v>0</v>
      </c>
      <c r="K137" s="220" t="s">
        <v>145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133</v>
      </c>
      <c r="AU137" s="229" t="s">
        <v>90</v>
      </c>
      <c r="AY137" s="17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137</v>
      </c>
      <c r="BM137" s="229" t="s">
        <v>343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344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90</v>
      </c>
    </row>
    <row r="139" s="13" customFormat="1">
      <c r="A139" s="13"/>
      <c r="B139" s="237"/>
      <c r="C139" s="238"/>
      <c r="D139" s="231" t="s">
        <v>148</v>
      </c>
      <c r="E139" s="239" t="s">
        <v>1</v>
      </c>
      <c r="F139" s="240" t="s">
        <v>345</v>
      </c>
      <c r="G139" s="238"/>
      <c r="H139" s="241">
        <v>9.8000000000000007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148</v>
      </c>
      <c r="AU139" s="247" t="s">
        <v>90</v>
      </c>
      <c r="AV139" s="13" t="s">
        <v>90</v>
      </c>
      <c r="AW139" s="13" t="s">
        <v>36</v>
      </c>
      <c r="AX139" s="13" t="s">
        <v>88</v>
      </c>
      <c r="AY139" s="247" t="s">
        <v>131</v>
      </c>
    </row>
    <row r="140" s="2" customFormat="1" ht="37.8" customHeight="1">
      <c r="A140" s="38"/>
      <c r="B140" s="39"/>
      <c r="C140" s="218" t="s">
        <v>164</v>
      </c>
      <c r="D140" s="218" t="s">
        <v>133</v>
      </c>
      <c r="E140" s="219" t="s">
        <v>346</v>
      </c>
      <c r="F140" s="220" t="s">
        <v>347</v>
      </c>
      <c r="G140" s="221" t="s">
        <v>175</v>
      </c>
      <c r="H140" s="222">
        <v>92.299999999999997</v>
      </c>
      <c r="I140" s="223"/>
      <c r="J140" s="224">
        <f>ROUND(I140*H140,2)</f>
        <v>0</v>
      </c>
      <c r="K140" s="220" t="s">
        <v>145</v>
      </c>
      <c r="L140" s="44"/>
      <c r="M140" s="225" t="s">
        <v>1</v>
      </c>
      <c r="N140" s="226" t="s">
        <v>45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133</v>
      </c>
      <c r="AU140" s="229" t="s">
        <v>90</v>
      </c>
      <c r="AY140" s="17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137</v>
      </c>
      <c r="BM140" s="229" t="s">
        <v>348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349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90</v>
      </c>
    </row>
    <row r="142" s="2" customFormat="1">
      <c r="A142" s="38"/>
      <c r="B142" s="39"/>
      <c r="C142" s="40"/>
      <c r="D142" s="231" t="s">
        <v>140</v>
      </c>
      <c r="E142" s="40"/>
      <c r="F142" s="236" t="s">
        <v>350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90</v>
      </c>
    </row>
    <row r="143" s="13" customFormat="1">
      <c r="A143" s="13"/>
      <c r="B143" s="237"/>
      <c r="C143" s="238"/>
      <c r="D143" s="231" t="s">
        <v>148</v>
      </c>
      <c r="E143" s="239" t="s">
        <v>1</v>
      </c>
      <c r="F143" s="240" t="s">
        <v>345</v>
      </c>
      <c r="G143" s="238"/>
      <c r="H143" s="241">
        <v>9.8000000000000007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148</v>
      </c>
      <c r="AU143" s="247" t="s">
        <v>90</v>
      </c>
      <c r="AV143" s="13" t="s">
        <v>90</v>
      </c>
      <c r="AW143" s="13" t="s">
        <v>36</v>
      </c>
      <c r="AX143" s="13" t="s">
        <v>80</v>
      </c>
      <c r="AY143" s="247" t="s">
        <v>131</v>
      </c>
    </row>
    <row r="144" s="13" customFormat="1">
      <c r="A144" s="13"/>
      <c r="B144" s="237"/>
      <c r="C144" s="238"/>
      <c r="D144" s="231" t="s">
        <v>148</v>
      </c>
      <c r="E144" s="239" t="s">
        <v>1</v>
      </c>
      <c r="F144" s="240" t="s">
        <v>351</v>
      </c>
      <c r="G144" s="238"/>
      <c r="H144" s="241">
        <v>50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148</v>
      </c>
      <c r="AU144" s="247" t="s">
        <v>90</v>
      </c>
      <c r="AV144" s="13" t="s">
        <v>90</v>
      </c>
      <c r="AW144" s="13" t="s">
        <v>36</v>
      </c>
      <c r="AX144" s="13" t="s">
        <v>80</v>
      </c>
      <c r="AY144" s="247" t="s">
        <v>131</v>
      </c>
    </row>
    <row r="145" s="13" customFormat="1">
      <c r="A145" s="13"/>
      <c r="B145" s="237"/>
      <c r="C145" s="238"/>
      <c r="D145" s="231" t="s">
        <v>148</v>
      </c>
      <c r="E145" s="239" t="s">
        <v>1</v>
      </c>
      <c r="F145" s="240" t="s">
        <v>352</v>
      </c>
      <c r="G145" s="238"/>
      <c r="H145" s="241">
        <v>32.5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148</v>
      </c>
      <c r="AU145" s="247" t="s">
        <v>90</v>
      </c>
      <c r="AV145" s="13" t="s">
        <v>90</v>
      </c>
      <c r="AW145" s="13" t="s">
        <v>36</v>
      </c>
      <c r="AX145" s="13" t="s">
        <v>80</v>
      </c>
      <c r="AY145" s="247" t="s">
        <v>131</v>
      </c>
    </row>
    <row r="146" s="14" customFormat="1">
      <c r="A146" s="14"/>
      <c r="B146" s="258"/>
      <c r="C146" s="259"/>
      <c r="D146" s="231" t="s">
        <v>148</v>
      </c>
      <c r="E146" s="260" t="s">
        <v>1</v>
      </c>
      <c r="F146" s="261" t="s">
        <v>179</v>
      </c>
      <c r="G146" s="259"/>
      <c r="H146" s="262">
        <v>92.299999999999997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8" t="s">
        <v>148</v>
      </c>
      <c r="AU146" s="268" t="s">
        <v>90</v>
      </c>
      <c r="AV146" s="14" t="s">
        <v>137</v>
      </c>
      <c r="AW146" s="14" t="s">
        <v>36</v>
      </c>
      <c r="AX146" s="14" t="s">
        <v>88</v>
      </c>
      <c r="AY146" s="268" t="s">
        <v>131</v>
      </c>
    </row>
    <row r="147" s="2" customFormat="1" ht="24.15" customHeight="1">
      <c r="A147" s="38"/>
      <c r="B147" s="39"/>
      <c r="C147" s="218" t="s">
        <v>172</v>
      </c>
      <c r="D147" s="218" t="s">
        <v>133</v>
      </c>
      <c r="E147" s="219" t="s">
        <v>353</v>
      </c>
      <c r="F147" s="220" t="s">
        <v>354</v>
      </c>
      <c r="G147" s="221" t="s">
        <v>175</v>
      </c>
      <c r="H147" s="222">
        <v>92.299999999999997</v>
      </c>
      <c r="I147" s="223"/>
      <c r="J147" s="224">
        <f>ROUND(I147*H147,2)</f>
        <v>0</v>
      </c>
      <c r="K147" s="220" t="s">
        <v>145</v>
      </c>
      <c r="L147" s="44"/>
      <c r="M147" s="225" t="s">
        <v>1</v>
      </c>
      <c r="N147" s="226" t="s">
        <v>45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133</v>
      </c>
      <c r="AU147" s="229" t="s">
        <v>90</v>
      </c>
      <c r="AY147" s="17" t="s">
        <v>131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137</v>
      </c>
      <c r="BM147" s="229" t="s">
        <v>355</v>
      </c>
    </row>
    <row r="148" s="2" customFormat="1">
      <c r="A148" s="38"/>
      <c r="B148" s="39"/>
      <c r="C148" s="40"/>
      <c r="D148" s="231" t="s">
        <v>139</v>
      </c>
      <c r="E148" s="40"/>
      <c r="F148" s="232" t="s">
        <v>356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90</v>
      </c>
    </row>
    <row r="149" s="2" customFormat="1">
      <c r="A149" s="38"/>
      <c r="B149" s="39"/>
      <c r="C149" s="40"/>
      <c r="D149" s="231" t="s">
        <v>140</v>
      </c>
      <c r="E149" s="40"/>
      <c r="F149" s="236" t="s">
        <v>350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90</v>
      </c>
    </row>
    <row r="150" s="13" customFormat="1">
      <c r="A150" s="13"/>
      <c r="B150" s="237"/>
      <c r="C150" s="238"/>
      <c r="D150" s="231" t="s">
        <v>148</v>
      </c>
      <c r="E150" s="239" t="s">
        <v>1</v>
      </c>
      <c r="F150" s="240" t="s">
        <v>345</v>
      </c>
      <c r="G150" s="238"/>
      <c r="H150" s="241">
        <v>9.8000000000000007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148</v>
      </c>
      <c r="AU150" s="247" t="s">
        <v>90</v>
      </c>
      <c r="AV150" s="13" t="s">
        <v>90</v>
      </c>
      <c r="AW150" s="13" t="s">
        <v>36</v>
      </c>
      <c r="AX150" s="13" t="s">
        <v>80</v>
      </c>
      <c r="AY150" s="247" t="s">
        <v>131</v>
      </c>
    </row>
    <row r="151" s="13" customFormat="1">
      <c r="A151" s="13"/>
      <c r="B151" s="237"/>
      <c r="C151" s="238"/>
      <c r="D151" s="231" t="s">
        <v>148</v>
      </c>
      <c r="E151" s="239" t="s">
        <v>1</v>
      </c>
      <c r="F151" s="240" t="s">
        <v>351</v>
      </c>
      <c r="G151" s="238"/>
      <c r="H151" s="241">
        <v>50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148</v>
      </c>
      <c r="AU151" s="247" t="s">
        <v>90</v>
      </c>
      <c r="AV151" s="13" t="s">
        <v>90</v>
      </c>
      <c r="AW151" s="13" t="s">
        <v>36</v>
      </c>
      <c r="AX151" s="13" t="s">
        <v>80</v>
      </c>
      <c r="AY151" s="247" t="s">
        <v>131</v>
      </c>
    </row>
    <row r="152" s="13" customFormat="1">
      <c r="A152" s="13"/>
      <c r="B152" s="237"/>
      <c r="C152" s="238"/>
      <c r="D152" s="231" t="s">
        <v>148</v>
      </c>
      <c r="E152" s="239" t="s">
        <v>1</v>
      </c>
      <c r="F152" s="240" t="s">
        <v>352</v>
      </c>
      <c r="G152" s="238"/>
      <c r="H152" s="241">
        <v>32.5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148</v>
      </c>
      <c r="AU152" s="247" t="s">
        <v>90</v>
      </c>
      <c r="AV152" s="13" t="s">
        <v>90</v>
      </c>
      <c r="AW152" s="13" t="s">
        <v>36</v>
      </c>
      <c r="AX152" s="13" t="s">
        <v>80</v>
      </c>
      <c r="AY152" s="247" t="s">
        <v>131</v>
      </c>
    </row>
    <row r="153" s="14" customFormat="1">
      <c r="A153" s="14"/>
      <c r="B153" s="258"/>
      <c r="C153" s="259"/>
      <c r="D153" s="231" t="s">
        <v>148</v>
      </c>
      <c r="E153" s="260" t="s">
        <v>1</v>
      </c>
      <c r="F153" s="261" t="s">
        <v>179</v>
      </c>
      <c r="G153" s="259"/>
      <c r="H153" s="262">
        <v>92.299999999999997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148</v>
      </c>
      <c r="AU153" s="268" t="s">
        <v>90</v>
      </c>
      <c r="AV153" s="14" t="s">
        <v>137</v>
      </c>
      <c r="AW153" s="14" t="s">
        <v>36</v>
      </c>
      <c r="AX153" s="14" t="s">
        <v>88</v>
      </c>
      <c r="AY153" s="268" t="s">
        <v>131</v>
      </c>
    </row>
    <row r="154" s="12" customFormat="1" ht="22.8" customHeight="1">
      <c r="A154" s="12"/>
      <c r="B154" s="202"/>
      <c r="C154" s="203"/>
      <c r="D154" s="204" t="s">
        <v>79</v>
      </c>
      <c r="E154" s="216" t="s">
        <v>150</v>
      </c>
      <c r="F154" s="216" t="s">
        <v>171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SUM(P155:P194)</f>
        <v>0</v>
      </c>
      <c r="Q154" s="210"/>
      <c r="R154" s="211">
        <f>SUM(R155:R194)</f>
        <v>15.3226768</v>
      </c>
      <c r="S154" s="210"/>
      <c r="T154" s="212">
        <f>SUM(T155:T194)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88</v>
      </c>
      <c r="AT154" s="214" t="s">
        <v>79</v>
      </c>
      <c r="AU154" s="214" t="s">
        <v>88</v>
      </c>
      <c r="AY154" s="213" t="s">
        <v>131</v>
      </c>
      <c r="BK154" s="215">
        <f>SUM(BK155:BK194)</f>
        <v>0</v>
      </c>
    </row>
    <row r="155" s="2" customFormat="1" ht="24.15" customHeight="1">
      <c r="A155" s="38"/>
      <c r="B155" s="39"/>
      <c r="C155" s="218" t="s">
        <v>180</v>
      </c>
      <c r="D155" s="218" t="s">
        <v>133</v>
      </c>
      <c r="E155" s="219" t="s">
        <v>357</v>
      </c>
      <c r="F155" s="220" t="s">
        <v>358</v>
      </c>
      <c r="G155" s="221" t="s">
        <v>175</v>
      </c>
      <c r="H155" s="222">
        <v>4.5</v>
      </c>
      <c r="I155" s="223"/>
      <c r="J155" s="224">
        <f>ROUND(I155*H155,2)</f>
        <v>0</v>
      </c>
      <c r="K155" s="220" t="s">
        <v>145</v>
      </c>
      <c r="L155" s="44"/>
      <c r="M155" s="225" t="s">
        <v>1</v>
      </c>
      <c r="N155" s="226" t="s">
        <v>45</v>
      </c>
      <c r="O155" s="91"/>
      <c r="P155" s="227">
        <f>O155*H155</f>
        <v>0</v>
      </c>
      <c r="Q155" s="227">
        <v>3.11388</v>
      </c>
      <c r="R155" s="227">
        <f>Q155*H155</f>
        <v>14.012460000000001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133</v>
      </c>
      <c r="AU155" s="229" t="s">
        <v>90</v>
      </c>
      <c r="AY155" s="17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137</v>
      </c>
      <c r="BM155" s="229" t="s">
        <v>359</v>
      </c>
    </row>
    <row r="156" s="2" customFormat="1">
      <c r="A156" s="38"/>
      <c r="B156" s="39"/>
      <c r="C156" s="40"/>
      <c r="D156" s="231" t="s">
        <v>139</v>
      </c>
      <c r="E156" s="40"/>
      <c r="F156" s="232" t="s">
        <v>360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90</v>
      </c>
    </row>
    <row r="157" s="13" customFormat="1">
      <c r="A157" s="13"/>
      <c r="B157" s="237"/>
      <c r="C157" s="238"/>
      <c r="D157" s="231" t="s">
        <v>148</v>
      </c>
      <c r="E157" s="239" t="s">
        <v>1</v>
      </c>
      <c r="F157" s="240" t="s">
        <v>361</v>
      </c>
      <c r="G157" s="238"/>
      <c r="H157" s="241">
        <v>4.5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148</v>
      </c>
      <c r="AU157" s="247" t="s">
        <v>90</v>
      </c>
      <c r="AV157" s="13" t="s">
        <v>90</v>
      </c>
      <c r="AW157" s="13" t="s">
        <v>36</v>
      </c>
      <c r="AX157" s="13" t="s">
        <v>88</v>
      </c>
      <c r="AY157" s="247" t="s">
        <v>131</v>
      </c>
    </row>
    <row r="158" s="2" customFormat="1" ht="24.15" customHeight="1">
      <c r="A158" s="38"/>
      <c r="B158" s="39"/>
      <c r="C158" s="218" t="s">
        <v>168</v>
      </c>
      <c r="D158" s="218" t="s">
        <v>133</v>
      </c>
      <c r="E158" s="219" t="s">
        <v>362</v>
      </c>
      <c r="F158" s="220" t="s">
        <v>363</v>
      </c>
      <c r="G158" s="221" t="s">
        <v>175</v>
      </c>
      <c r="H158" s="222">
        <v>24.5</v>
      </c>
      <c r="I158" s="223"/>
      <c r="J158" s="224">
        <f>ROUND(I158*H158,2)</f>
        <v>0</v>
      </c>
      <c r="K158" s="220" t="s">
        <v>145</v>
      </c>
      <c r="L158" s="44"/>
      <c r="M158" s="225" t="s">
        <v>1</v>
      </c>
      <c r="N158" s="226" t="s">
        <v>45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137</v>
      </c>
      <c r="AT158" s="229" t="s">
        <v>133</v>
      </c>
      <c r="AU158" s="229" t="s">
        <v>90</v>
      </c>
      <c r="AY158" s="17" t="s">
        <v>131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88</v>
      </c>
      <c r="BK158" s="230">
        <f>ROUND(I158*H158,2)</f>
        <v>0</v>
      </c>
      <c r="BL158" s="17" t="s">
        <v>137</v>
      </c>
      <c r="BM158" s="229" t="s">
        <v>364</v>
      </c>
    </row>
    <row r="159" s="2" customFormat="1">
      <c r="A159" s="38"/>
      <c r="B159" s="39"/>
      <c r="C159" s="40"/>
      <c r="D159" s="231" t="s">
        <v>139</v>
      </c>
      <c r="E159" s="40"/>
      <c r="F159" s="232" t="s">
        <v>365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139</v>
      </c>
      <c r="AU159" s="17" t="s">
        <v>90</v>
      </c>
    </row>
    <row r="160" s="15" customFormat="1">
      <c r="A160" s="15"/>
      <c r="B160" s="269"/>
      <c r="C160" s="270"/>
      <c r="D160" s="231" t="s">
        <v>148</v>
      </c>
      <c r="E160" s="271" t="s">
        <v>1</v>
      </c>
      <c r="F160" s="272" t="s">
        <v>366</v>
      </c>
      <c r="G160" s="270"/>
      <c r="H160" s="271" t="s">
        <v>1</v>
      </c>
      <c r="I160" s="273"/>
      <c r="J160" s="270"/>
      <c r="K160" s="270"/>
      <c r="L160" s="274"/>
      <c r="M160" s="275"/>
      <c r="N160" s="276"/>
      <c r="O160" s="276"/>
      <c r="P160" s="276"/>
      <c r="Q160" s="276"/>
      <c r="R160" s="276"/>
      <c r="S160" s="276"/>
      <c r="T160" s="27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8" t="s">
        <v>148</v>
      </c>
      <c r="AU160" s="278" t="s">
        <v>90</v>
      </c>
      <c r="AV160" s="15" t="s">
        <v>88</v>
      </c>
      <c r="AW160" s="15" t="s">
        <v>36</v>
      </c>
      <c r="AX160" s="15" t="s">
        <v>80</v>
      </c>
      <c r="AY160" s="278" t="s">
        <v>131</v>
      </c>
    </row>
    <row r="161" s="13" customFormat="1">
      <c r="A161" s="13"/>
      <c r="B161" s="237"/>
      <c r="C161" s="238"/>
      <c r="D161" s="231" t="s">
        <v>148</v>
      </c>
      <c r="E161" s="239" t="s">
        <v>1</v>
      </c>
      <c r="F161" s="240" t="s">
        <v>367</v>
      </c>
      <c r="G161" s="238"/>
      <c r="H161" s="241">
        <v>24.5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148</v>
      </c>
      <c r="AU161" s="247" t="s">
        <v>90</v>
      </c>
      <c r="AV161" s="13" t="s">
        <v>90</v>
      </c>
      <c r="AW161" s="13" t="s">
        <v>36</v>
      </c>
      <c r="AX161" s="13" t="s">
        <v>88</v>
      </c>
      <c r="AY161" s="247" t="s">
        <v>131</v>
      </c>
    </row>
    <row r="162" s="2" customFormat="1" ht="21.75" customHeight="1">
      <c r="A162" s="38"/>
      <c r="B162" s="39"/>
      <c r="C162" s="248" t="s">
        <v>195</v>
      </c>
      <c r="D162" s="248" t="s">
        <v>165</v>
      </c>
      <c r="E162" s="249" t="s">
        <v>202</v>
      </c>
      <c r="F162" s="250" t="s">
        <v>203</v>
      </c>
      <c r="G162" s="251" t="s">
        <v>204</v>
      </c>
      <c r="H162" s="252">
        <v>4.7999999999999998</v>
      </c>
      <c r="I162" s="253"/>
      <c r="J162" s="254">
        <f>ROUND(I162*H162,2)</f>
        <v>0</v>
      </c>
      <c r="K162" s="250" t="s">
        <v>145</v>
      </c>
      <c r="L162" s="255"/>
      <c r="M162" s="256" t="s">
        <v>1</v>
      </c>
      <c r="N162" s="257" t="s">
        <v>45</v>
      </c>
      <c r="O162" s="91"/>
      <c r="P162" s="227">
        <f>O162*H162</f>
        <v>0</v>
      </c>
      <c r="Q162" s="227">
        <v>0.001</v>
      </c>
      <c r="R162" s="227">
        <f>Q162*H162</f>
        <v>0.0047999999999999996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168</v>
      </c>
      <c r="AT162" s="229" t="s">
        <v>165</v>
      </c>
      <c r="AU162" s="229" t="s">
        <v>90</v>
      </c>
      <c r="AY162" s="17" t="s">
        <v>131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88</v>
      </c>
      <c r="BK162" s="230">
        <f>ROUND(I162*H162,2)</f>
        <v>0</v>
      </c>
      <c r="BL162" s="17" t="s">
        <v>137</v>
      </c>
      <c r="BM162" s="229" t="s">
        <v>368</v>
      </c>
    </row>
    <row r="163" s="2" customFormat="1">
      <c r="A163" s="38"/>
      <c r="B163" s="39"/>
      <c r="C163" s="40"/>
      <c r="D163" s="231" t="s">
        <v>139</v>
      </c>
      <c r="E163" s="40"/>
      <c r="F163" s="232" t="s">
        <v>203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139</v>
      </c>
      <c r="AU163" s="17" t="s">
        <v>90</v>
      </c>
    </row>
    <row r="164" s="2" customFormat="1">
      <c r="A164" s="38"/>
      <c r="B164" s="39"/>
      <c r="C164" s="40"/>
      <c r="D164" s="231" t="s">
        <v>140</v>
      </c>
      <c r="E164" s="40"/>
      <c r="F164" s="236" t="s">
        <v>206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140</v>
      </c>
      <c r="AU164" s="17" t="s">
        <v>90</v>
      </c>
    </row>
    <row r="165" s="13" customFormat="1">
      <c r="A165" s="13"/>
      <c r="B165" s="237"/>
      <c r="C165" s="238"/>
      <c r="D165" s="231" t="s">
        <v>148</v>
      </c>
      <c r="E165" s="239" t="s">
        <v>1</v>
      </c>
      <c r="F165" s="240" t="s">
        <v>369</v>
      </c>
      <c r="G165" s="238"/>
      <c r="H165" s="241">
        <v>14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148</v>
      </c>
      <c r="AU165" s="247" t="s">
        <v>90</v>
      </c>
      <c r="AV165" s="13" t="s">
        <v>90</v>
      </c>
      <c r="AW165" s="13" t="s">
        <v>36</v>
      </c>
      <c r="AX165" s="13" t="s">
        <v>80</v>
      </c>
      <c r="AY165" s="247" t="s">
        <v>131</v>
      </c>
    </row>
    <row r="166" s="15" customFormat="1">
      <c r="A166" s="15"/>
      <c r="B166" s="269"/>
      <c r="C166" s="270"/>
      <c r="D166" s="231" t="s">
        <v>148</v>
      </c>
      <c r="E166" s="271" t="s">
        <v>1</v>
      </c>
      <c r="F166" s="272" t="s">
        <v>370</v>
      </c>
      <c r="G166" s="270"/>
      <c r="H166" s="271" t="s">
        <v>1</v>
      </c>
      <c r="I166" s="273"/>
      <c r="J166" s="270"/>
      <c r="K166" s="270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148</v>
      </c>
      <c r="AU166" s="278" t="s">
        <v>90</v>
      </c>
      <c r="AV166" s="15" t="s">
        <v>88</v>
      </c>
      <c r="AW166" s="15" t="s">
        <v>36</v>
      </c>
      <c r="AX166" s="15" t="s">
        <v>80</v>
      </c>
      <c r="AY166" s="278" t="s">
        <v>131</v>
      </c>
    </row>
    <row r="167" s="13" customFormat="1">
      <c r="A167" s="13"/>
      <c r="B167" s="237"/>
      <c r="C167" s="238"/>
      <c r="D167" s="231" t="s">
        <v>148</v>
      </c>
      <c r="E167" s="239" t="s">
        <v>1</v>
      </c>
      <c r="F167" s="240" t="s">
        <v>371</v>
      </c>
      <c r="G167" s="238"/>
      <c r="H167" s="241">
        <v>146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148</v>
      </c>
      <c r="AU167" s="247" t="s">
        <v>90</v>
      </c>
      <c r="AV167" s="13" t="s">
        <v>90</v>
      </c>
      <c r="AW167" s="13" t="s">
        <v>36</v>
      </c>
      <c r="AX167" s="13" t="s">
        <v>80</v>
      </c>
      <c r="AY167" s="247" t="s">
        <v>131</v>
      </c>
    </row>
    <row r="168" s="14" customFormat="1">
      <c r="A168" s="14"/>
      <c r="B168" s="258"/>
      <c r="C168" s="259"/>
      <c r="D168" s="231" t="s">
        <v>148</v>
      </c>
      <c r="E168" s="260" t="s">
        <v>1</v>
      </c>
      <c r="F168" s="261" t="s">
        <v>179</v>
      </c>
      <c r="G168" s="259"/>
      <c r="H168" s="262">
        <v>160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148</v>
      </c>
      <c r="AU168" s="268" t="s">
        <v>90</v>
      </c>
      <c r="AV168" s="14" t="s">
        <v>137</v>
      </c>
      <c r="AW168" s="14" t="s">
        <v>36</v>
      </c>
      <c r="AX168" s="14" t="s">
        <v>88</v>
      </c>
      <c r="AY168" s="268" t="s">
        <v>131</v>
      </c>
    </row>
    <row r="169" s="13" customFormat="1">
      <c r="A169" s="13"/>
      <c r="B169" s="237"/>
      <c r="C169" s="238"/>
      <c r="D169" s="231" t="s">
        <v>148</v>
      </c>
      <c r="E169" s="238"/>
      <c r="F169" s="240" t="s">
        <v>372</v>
      </c>
      <c r="G169" s="238"/>
      <c r="H169" s="241">
        <v>4.7999999999999998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148</v>
      </c>
      <c r="AU169" s="247" t="s">
        <v>90</v>
      </c>
      <c r="AV169" s="13" t="s">
        <v>90</v>
      </c>
      <c r="AW169" s="13" t="s">
        <v>4</v>
      </c>
      <c r="AX169" s="13" t="s">
        <v>88</v>
      </c>
      <c r="AY169" s="247" t="s">
        <v>131</v>
      </c>
    </row>
    <row r="170" s="2" customFormat="1" ht="24.15" customHeight="1">
      <c r="A170" s="38"/>
      <c r="B170" s="39"/>
      <c r="C170" s="218" t="s">
        <v>201</v>
      </c>
      <c r="D170" s="218" t="s">
        <v>133</v>
      </c>
      <c r="E170" s="219" t="s">
        <v>196</v>
      </c>
      <c r="F170" s="220" t="s">
        <v>197</v>
      </c>
      <c r="G170" s="221" t="s">
        <v>175</v>
      </c>
      <c r="H170" s="222">
        <v>17.5</v>
      </c>
      <c r="I170" s="223"/>
      <c r="J170" s="224">
        <f>ROUND(I170*H170,2)</f>
        <v>0</v>
      </c>
      <c r="K170" s="220" t="s">
        <v>145</v>
      </c>
      <c r="L170" s="44"/>
      <c r="M170" s="225" t="s">
        <v>1</v>
      </c>
      <c r="N170" s="226" t="s">
        <v>45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133</v>
      </c>
      <c r="AU170" s="229" t="s">
        <v>90</v>
      </c>
      <c r="AY170" s="17" t="s">
        <v>131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88</v>
      </c>
      <c r="BK170" s="230">
        <f>ROUND(I170*H170,2)</f>
        <v>0</v>
      </c>
      <c r="BL170" s="17" t="s">
        <v>137</v>
      </c>
      <c r="BM170" s="229" t="s">
        <v>373</v>
      </c>
    </row>
    <row r="171" s="2" customFormat="1">
      <c r="A171" s="38"/>
      <c r="B171" s="39"/>
      <c r="C171" s="40"/>
      <c r="D171" s="231" t="s">
        <v>139</v>
      </c>
      <c r="E171" s="40"/>
      <c r="F171" s="232" t="s">
        <v>199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139</v>
      </c>
      <c r="AU171" s="17" t="s">
        <v>90</v>
      </c>
    </row>
    <row r="172" s="15" customFormat="1">
      <c r="A172" s="15"/>
      <c r="B172" s="269"/>
      <c r="C172" s="270"/>
      <c r="D172" s="231" t="s">
        <v>148</v>
      </c>
      <c r="E172" s="271" t="s">
        <v>1</v>
      </c>
      <c r="F172" s="272" t="s">
        <v>370</v>
      </c>
      <c r="G172" s="270"/>
      <c r="H172" s="271" t="s">
        <v>1</v>
      </c>
      <c r="I172" s="273"/>
      <c r="J172" s="270"/>
      <c r="K172" s="270"/>
      <c r="L172" s="274"/>
      <c r="M172" s="275"/>
      <c r="N172" s="276"/>
      <c r="O172" s="276"/>
      <c r="P172" s="276"/>
      <c r="Q172" s="276"/>
      <c r="R172" s="276"/>
      <c r="S172" s="276"/>
      <c r="T172" s="27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8" t="s">
        <v>148</v>
      </c>
      <c r="AU172" s="278" t="s">
        <v>90</v>
      </c>
      <c r="AV172" s="15" t="s">
        <v>88</v>
      </c>
      <c r="AW172" s="15" t="s">
        <v>36</v>
      </c>
      <c r="AX172" s="15" t="s">
        <v>80</v>
      </c>
      <c r="AY172" s="278" t="s">
        <v>131</v>
      </c>
    </row>
    <row r="173" s="13" customFormat="1">
      <c r="A173" s="13"/>
      <c r="B173" s="237"/>
      <c r="C173" s="238"/>
      <c r="D173" s="231" t="s">
        <v>148</v>
      </c>
      <c r="E173" s="239" t="s">
        <v>1</v>
      </c>
      <c r="F173" s="240" t="s">
        <v>374</v>
      </c>
      <c r="G173" s="238"/>
      <c r="H173" s="241">
        <v>17.5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148</v>
      </c>
      <c r="AU173" s="247" t="s">
        <v>90</v>
      </c>
      <c r="AV173" s="13" t="s">
        <v>90</v>
      </c>
      <c r="AW173" s="13" t="s">
        <v>36</v>
      </c>
      <c r="AX173" s="13" t="s">
        <v>88</v>
      </c>
      <c r="AY173" s="247" t="s">
        <v>131</v>
      </c>
    </row>
    <row r="174" s="2" customFormat="1" ht="21.75" customHeight="1">
      <c r="A174" s="38"/>
      <c r="B174" s="39"/>
      <c r="C174" s="218" t="s">
        <v>209</v>
      </c>
      <c r="D174" s="218" t="s">
        <v>133</v>
      </c>
      <c r="E174" s="219" t="s">
        <v>375</v>
      </c>
      <c r="F174" s="220" t="s">
        <v>376</v>
      </c>
      <c r="G174" s="221" t="s">
        <v>183</v>
      </c>
      <c r="H174" s="222">
        <v>103.8</v>
      </c>
      <c r="I174" s="223"/>
      <c r="J174" s="224">
        <f>ROUND(I174*H174,2)</f>
        <v>0</v>
      </c>
      <c r="K174" s="220" t="s">
        <v>145</v>
      </c>
      <c r="L174" s="44"/>
      <c r="M174" s="225" t="s">
        <v>1</v>
      </c>
      <c r="N174" s="226" t="s">
        <v>45</v>
      </c>
      <c r="O174" s="91"/>
      <c r="P174" s="227">
        <f>O174*H174</f>
        <v>0</v>
      </c>
      <c r="Q174" s="227">
        <v>0.0086499999999999997</v>
      </c>
      <c r="R174" s="227">
        <f>Q174*H174</f>
        <v>0.89786999999999995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137</v>
      </c>
      <c r="AT174" s="229" t="s">
        <v>133</v>
      </c>
      <c r="AU174" s="229" t="s">
        <v>90</v>
      </c>
      <c r="AY174" s="17" t="s">
        <v>131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88</v>
      </c>
      <c r="BK174" s="230">
        <f>ROUND(I174*H174,2)</f>
        <v>0</v>
      </c>
      <c r="BL174" s="17" t="s">
        <v>137</v>
      </c>
      <c r="BM174" s="229" t="s">
        <v>377</v>
      </c>
    </row>
    <row r="175" s="2" customFormat="1">
      <c r="A175" s="38"/>
      <c r="B175" s="39"/>
      <c r="C175" s="40"/>
      <c r="D175" s="231" t="s">
        <v>139</v>
      </c>
      <c r="E175" s="40"/>
      <c r="F175" s="232" t="s">
        <v>378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139</v>
      </c>
      <c r="AU175" s="17" t="s">
        <v>90</v>
      </c>
    </row>
    <row r="176" s="13" customFormat="1">
      <c r="A176" s="13"/>
      <c r="B176" s="237"/>
      <c r="C176" s="238"/>
      <c r="D176" s="231" t="s">
        <v>148</v>
      </c>
      <c r="E176" s="239" t="s">
        <v>1</v>
      </c>
      <c r="F176" s="240" t="s">
        <v>379</v>
      </c>
      <c r="G176" s="238"/>
      <c r="H176" s="241">
        <v>45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148</v>
      </c>
      <c r="AU176" s="247" t="s">
        <v>90</v>
      </c>
      <c r="AV176" s="13" t="s">
        <v>90</v>
      </c>
      <c r="AW176" s="13" t="s">
        <v>36</v>
      </c>
      <c r="AX176" s="13" t="s">
        <v>80</v>
      </c>
      <c r="AY176" s="247" t="s">
        <v>131</v>
      </c>
    </row>
    <row r="177" s="13" customFormat="1">
      <c r="A177" s="13"/>
      <c r="B177" s="237"/>
      <c r="C177" s="238"/>
      <c r="D177" s="231" t="s">
        <v>148</v>
      </c>
      <c r="E177" s="239" t="s">
        <v>1</v>
      </c>
      <c r="F177" s="240" t="s">
        <v>380</v>
      </c>
      <c r="G177" s="238"/>
      <c r="H177" s="241">
        <v>58.799999999999997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148</v>
      </c>
      <c r="AU177" s="247" t="s">
        <v>90</v>
      </c>
      <c r="AV177" s="13" t="s">
        <v>90</v>
      </c>
      <c r="AW177" s="13" t="s">
        <v>36</v>
      </c>
      <c r="AX177" s="13" t="s">
        <v>80</v>
      </c>
      <c r="AY177" s="247" t="s">
        <v>131</v>
      </c>
    </row>
    <row r="178" s="14" customFormat="1">
      <c r="A178" s="14"/>
      <c r="B178" s="258"/>
      <c r="C178" s="259"/>
      <c r="D178" s="231" t="s">
        <v>148</v>
      </c>
      <c r="E178" s="260" t="s">
        <v>1</v>
      </c>
      <c r="F178" s="261" t="s">
        <v>179</v>
      </c>
      <c r="G178" s="259"/>
      <c r="H178" s="262">
        <v>103.8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8" t="s">
        <v>148</v>
      </c>
      <c r="AU178" s="268" t="s">
        <v>90</v>
      </c>
      <c r="AV178" s="14" t="s">
        <v>137</v>
      </c>
      <c r="AW178" s="14" t="s">
        <v>36</v>
      </c>
      <c r="AX178" s="14" t="s">
        <v>88</v>
      </c>
      <c r="AY178" s="268" t="s">
        <v>131</v>
      </c>
    </row>
    <row r="179" s="2" customFormat="1" ht="21.75" customHeight="1">
      <c r="A179" s="38"/>
      <c r="B179" s="39"/>
      <c r="C179" s="218" t="s">
        <v>8</v>
      </c>
      <c r="D179" s="218" t="s">
        <v>133</v>
      </c>
      <c r="E179" s="219" t="s">
        <v>381</v>
      </c>
      <c r="F179" s="220" t="s">
        <v>382</v>
      </c>
      <c r="G179" s="221" t="s">
        <v>183</v>
      </c>
      <c r="H179" s="222">
        <v>103.8</v>
      </c>
      <c r="I179" s="223"/>
      <c r="J179" s="224">
        <f>ROUND(I179*H179,2)</f>
        <v>0</v>
      </c>
      <c r="K179" s="220" t="s">
        <v>145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137</v>
      </c>
      <c r="AT179" s="229" t="s">
        <v>133</v>
      </c>
      <c r="AU179" s="229" t="s">
        <v>90</v>
      </c>
      <c r="AY179" s="17" t="s">
        <v>131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137</v>
      </c>
      <c r="BM179" s="229" t="s">
        <v>383</v>
      </c>
    </row>
    <row r="180" s="2" customFormat="1">
      <c r="A180" s="38"/>
      <c r="B180" s="39"/>
      <c r="C180" s="40"/>
      <c r="D180" s="231" t="s">
        <v>139</v>
      </c>
      <c r="E180" s="40"/>
      <c r="F180" s="232" t="s">
        <v>384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90</v>
      </c>
    </row>
    <row r="181" s="13" customFormat="1">
      <c r="A181" s="13"/>
      <c r="B181" s="237"/>
      <c r="C181" s="238"/>
      <c r="D181" s="231" t="s">
        <v>148</v>
      </c>
      <c r="E181" s="239" t="s">
        <v>1</v>
      </c>
      <c r="F181" s="240" t="s">
        <v>379</v>
      </c>
      <c r="G181" s="238"/>
      <c r="H181" s="241">
        <v>45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148</v>
      </c>
      <c r="AU181" s="247" t="s">
        <v>90</v>
      </c>
      <c r="AV181" s="13" t="s">
        <v>90</v>
      </c>
      <c r="AW181" s="13" t="s">
        <v>36</v>
      </c>
      <c r="AX181" s="13" t="s">
        <v>80</v>
      </c>
      <c r="AY181" s="247" t="s">
        <v>131</v>
      </c>
    </row>
    <row r="182" s="13" customFormat="1">
      <c r="A182" s="13"/>
      <c r="B182" s="237"/>
      <c r="C182" s="238"/>
      <c r="D182" s="231" t="s">
        <v>148</v>
      </c>
      <c r="E182" s="239" t="s">
        <v>1</v>
      </c>
      <c r="F182" s="240" t="s">
        <v>380</v>
      </c>
      <c r="G182" s="238"/>
      <c r="H182" s="241">
        <v>58.799999999999997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148</v>
      </c>
      <c r="AU182" s="247" t="s">
        <v>90</v>
      </c>
      <c r="AV182" s="13" t="s">
        <v>90</v>
      </c>
      <c r="AW182" s="13" t="s">
        <v>36</v>
      </c>
      <c r="AX182" s="13" t="s">
        <v>80</v>
      </c>
      <c r="AY182" s="247" t="s">
        <v>131</v>
      </c>
    </row>
    <row r="183" s="14" customFormat="1">
      <c r="A183" s="14"/>
      <c r="B183" s="258"/>
      <c r="C183" s="259"/>
      <c r="D183" s="231" t="s">
        <v>148</v>
      </c>
      <c r="E183" s="260" t="s">
        <v>1</v>
      </c>
      <c r="F183" s="261" t="s">
        <v>179</v>
      </c>
      <c r="G183" s="259"/>
      <c r="H183" s="262">
        <v>103.8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148</v>
      </c>
      <c r="AU183" s="268" t="s">
        <v>90</v>
      </c>
      <c r="AV183" s="14" t="s">
        <v>137</v>
      </c>
      <c r="AW183" s="14" t="s">
        <v>36</v>
      </c>
      <c r="AX183" s="14" t="s">
        <v>88</v>
      </c>
      <c r="AY183" s="268" t="s">
        <v>131</v>
      </c>
    </row>
    <row r="184" s="2" customFormat="1" ht="24.15" customHeight="1">
      <c r="A184" s="38"/>
      <c r="B184" s="39"/>
      <c r="C184" s="218" t="s">
        <v>222</v>
      </c>
      <c r="D184" s="218" t="s">
        <v>133</v>
      </c>
      <c r="E184" s="219" t="s">
        <v>210</v>
      </c>
      <c r="F184" s="220" t="s">
        <v>211</v>
      </c>
      <c r="G184" s="221" t="s">
        <v>212</v>
      </c>
      <c r="H184" s="222">
        <v>0.19700000000000001</v>
      </c>
      <c r="I184" s="223"/>
      <c r="J184" s="224">
        <f>ROUND(I184*H184,2)</f>
        <v>0</v>
      </c>
      <c r="K184" s="220" t="s">
        <v>145</v>
      </c>
      <c r="L184" s="44"/>
      <c r="M184" s="225" t="s">
        <v>1</v>
      </c>
      <c r="N184" s="226" t="s">
        <v>45</v>
      </c>
      <c r="O184" s="91"/>
      <c r="P184" s="227">
        <f>O184*H184</f>
        <v>0</v>
      </c>
      <c r="Q184" s="227">
        <v>1.0556000000000001</v>
      </c>
      <c r="R184" s="227">
        <f>Q184*H184</f>
        <v>0.20795320000000003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137</v>
      </c>
      <c r="AT184" s="229" t="s">
        <v>133</v>
      </c>
      <c r="AU184" s="229" t="s">
        <v>90</v>
      </c>
      <c r="AY184" s="17" t="s">
        <v>131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88</v>
      </c>
      <c r="BK184" s="230">
        <f>ROUND(I184*H184,2)</f>
        <v>0</v>
      </c>
      <c r="BL184" s="17" t="s">
        <v>137</v>
      </c>
      <c r="BM184" s="229" t="s">
        <v>385</v>
      </c>
    </row>
    <row r="185" s="2" customFormat="1">
      <c r="A185" s="38"/>
      <c r="B185" s="39"/>
      <c r="C185" s="40"/>
      <c r="D185" s="231" t="s">
        <v>139</v>
      </c>
      <c r="E185" s="40"/>
      <c r="F185" s="232" t="s">
        <v>214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139</v>
      </c>
      <c r="AU185" s="17" t="s">
        <v>90</v>
      </c>
    </row>
    <row r="186" s="13" customFormat="1">
      <c r="A186" s="13"/>
      <c r="B186" s="237"/>
      <c r="C186" s="238"/>
      <c r="D186" s="231" t="s">
        <v>148</v>
      </c>
      <c r="E186" s="239" t="s">
        <v>1</v>
      </c>
      <c r="F186" s="240" t="s">
        <v>386</v>
      </c>
      <c r="G186" s="238"/>
      <c r="H186" s="241">
        <v>0.017000000000000001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148</v>
      </c>
      <c r="AU186" s="247" t="s">
        <v>90</v>
      </c>
      <c r="AV186" s="13" t="s">
        <v>90</v>
      </c>
      <c r="AW186" s="13" t="s">
        <v>36</v>
      </c>
      <c r="AX186" s="13" t="s">
        <v>80</v>
      </c>
      <c r="AY186" s="247" t="s">
        <v>131</v>
      </c>
    </row>
    <row r="187" s="15" customFormat="1">
      <c r="A187" s="15"/>
      <c r="B187" s="269"/>
      <c r="C187" s="270"/>
      <c r="D187" s="231" t="s">
        <v>148</v>
      </c>
      <c r="E187" s="271" t="s">
        <v>1</v>
      </c>
      <c r="F187" s="272" t="s">
        <v>370</v>
      </c>
      <c r="G187" s="270"/>
      <c r="H187" s="271" t="s">
        <v>1</v>
      </c>
      <c r="I187" s="273"/>
      <c r="J187" s="270"/>
      <c r="K187" s="270"/>
      <c r="L187" s="274"/>
      <c r="M187" s="275"/>
      <c r="N187" s="276"/>
      <c r="O187" s="276"/>
      <c r="P187" s="276"/>
      <c r="Q187" s="276"/>
      <c r="R187" s="276"/>
      <c r="S187" s="276"/>
      <c r="T187" s="27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8" t="s">
        <v>148</v>
      </c>
      <c r="AU187" s="278" t="s">
        <v>90</v>
      </c>
      <c r="AV187" s="15" t="s">
        <v>88</v>
      </c>
      <c r="AW187" s="15" t="s">
        <v>36</v>
      </c>
      <c r="AX187" s="15" t="s">
        <v>80</v>
      </c>
      <c r="AY187" s="278" t="s">
        <v>131</v>
      </c>
    </row>
    <row r="188" s="13" customFormat="1">
      <c r="A188" s="13"/>
      <c r="B188" s="237"/>
      <c r="C188" s="238"/>
      <c r="D188" s="231" t="s">
        <v>148</v>
      </c>
      <c r="E188" s="239" t="s">
        <v>1</v>
      </c>
      <c r="F188" s="240" t="s">
        <v>387</v>
      </c>
      <c r="G188" s="238"/>
      <c r="H188" s="241">
        <v>0.17999999999999999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148</v>
      </c>
      <c r="AU188" s="247" t="s">
        <v>90</v>
      </c>
      <c r="AV188" s="13" t="s">
        <v>90</v>
      </c>
      <c r="AW188" s="13" t="s">
        <v>36</v>
      </c>
      <c r="AX188" s="13" t="s">
        <v>80</v>
      </c>
      <c r="AY188" s="247" t="s">
        <v>131</v>
      </c>
    </row>
    <row r="189" s="14" customFormat="1">
      <c r="A189" s="14"/>
      <c r="B189" s="258"/>
      <c r="C189" s="259"/>
      <c r="D189" s="231" t="s">
        <v>148</v>
      </c>
      <c r="E189" s="260" t="s">
        <v>1</v>
      </c>
      <c r="F189" s="261" t="s">
        <v>179</v>
      </c>
      <c r="G189" s="259"/>
      <c r="H189" s="262">
        <v>0.19700000000000001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8" t="s">
        <v>148</v>
      </c>
      <c r="AU189" s="268" t="s">
        <v>90</v>
      </c>
      <c r="AV189" s="14" t="s">
        <v>137</v>
      </c>
      <c r="AW189" s="14" t="s">
        <v>36</v>
      </c>
      <c r="AX189" s="14" t="s">
        <v>88</v>
      </c>
      <c r="AY189" s="268" t="s">
        <v>131</v>
      </c>
    </row>
    <row r="190" s="2" customFormat="1" ht="24.15" customHeight="1">
      <c r="A190" s="38"/>
      <c r="B190" s="39"/>
      <c r="C190" s="218" t="s">
        <v>229</v>
      </c>
      <c r="D190" s="218" t="s">
        <v>133</v>
      </c>
      <c r="E190" s="219" t="s">
        <v>216</v>
      </c>
      <c r="F190" s="220" t="s">
        <v>217</v>
      </c>
      <c r="G190" s="221" t="s">
        <v>212</v>
      </c>
      <c r="H190" s="222">
        <v>0.192</v>
      </c>
      <c r="I190" s="223"/>
      <c r="J190" s="224">
        <f>ROUND(I190*H190,2)</f>
        <v>0</v>
      </c>
      <c r="K190" s="220" t="s">
        <v>145</v>
      </c>
      <c r="L190" s="44"/>
      <c r="M190" s="225" t="s">
        <v>1</v>
      </c>
      <c r="N190" s="226" t="s">
        <v>45</v>
      </c>
      <c r="O190" s="91"/>
      <c r="P190" s="227">
        <f>O190*H190</f>
        <v>0</v>
      </c>
      <c r="Q190" s="227">
        <v>1.03955</v>
      </c>
      <c r="R190" s="227">
        <f>Q190*H190</f>
        <v>0.19959360000000001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137</v>
      </c>
      <c r="AT190" s="229" t="s">
        <v>133</v>
      </c>
      <c r="AU190" s="229" t="s">
        <v>90</v>
      </c>
      <c r="AY190" s="17" t="s">
        <v>131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137</v>
      </c>
      <c r="BM190" s="229" t="s">
        <v>388</v>
      </c>
    </row>
    <row r="191" s="2" customFormat="1">
      <c r="A191" s="38"/>
      <c r="B191" s="39"/>
      <c r="C191" s="40"/>
      <c r="D191" s="231" t="s">
        <v>139</v>
      </c>
      <c r="E191" s="40"/>
      <c r="F191" s="232" t="s">
        <v>219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139</v>
      </c>
      <c r="AU191" s="17" t="s">
        <v>90</v>
      </c>
    </row>
    <row r="192" s="15" customFormat="1">
      <c r="A192" s="15"/>
      <c r="B192" s="269"/>
      <c r="C192" s="270"/>
      <c r="D192" s="231" t="s">
        <v>148</v>
      </c>
      <c r="E192" s="271" t="s">
        <v>1</v>
      </c>
      <c r="F192" s="272" t="s">
        <v>370</v>
      </c>
      <c r="G192" s="270"/>
      <c r="H192" s="271" t="s">
        <v>1</v>
      </c>
      <c r="I192" s="273"/>
      <c r="J192" s="270"/>
      <c r="K192" s="270"/>
      <c r="L192" s="274"/>
      <c r="M192" s="275"/>
      <c r="N192" s="276"/>
      <c r="O192" s="276"/>
      <c r="P192" s="276"/>
      <c r="Q192" s="276"/>
      <c r="R192" s="276"/>
      <c r="S192" s="276"/>
      <c r="T192" s="27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8" t="s">
        <v>148</v>
      </c>
      <c r="AU192" s="278" t="s">
        <v>90</v>
      </c>
      <c r="AV192" s="15" t="s">
        <v>88</v>
      </c>
      <c r="AW192" s="15" t="s">
        <v>36</v>
      </c>
      <c r="AX192" s="15" t="s">
        <v>80</v>
      </c>
      <c r="AY192" s="278" t="s">
        <v>131</v>
      </c>
    </row>
    <row r="193" s="13" customFormat="1">
      <c r="A193" s="13"/>
      <c r="B193" s="237"/>
      <c r="C193" s="238"/>
      <c r="D193" s="231" t="s">
        <v>148</v>
      </c>
      <c r="E193" s="239" t="s">
        <v>1</v>
      </c>
      <c r="F193" s="240" t="s">
        <v>389</v>
      </c>
      <c r="G193" s="238"/>
      <c r="H193" s="241">
        <v>0.192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148</v>
      </c>
      <c r="AU193" s="247" t="s">
        <v>90</v>
      </c>
      <c r="AV193" s="13" t="s">
        <v>90</v>
      </c>
      <c r="AW193" s="13" t="s">
        <v>36</v>
      </c>
      <c r="AX193" s="13" t="s">
        <v>80</v>
      </c>
      <c r="AY193" s="247" t="s">
        <v>131</v>
      </c>
    </row>
    <row r="194" s="14" customFormat="1">
      <c r="A194" s="14"/>
      <c r="B194" s="258"/>
      <c r="C194" s="259"/>
      <c r="D194" s="231" t="s">
        <v>148</v>
      </c>
      <c r="E194" s="260" t="s">
        <v>1</v>
      </c>
      <c r="F194" s="261" t="s">
        <v>179</v>
      </c>
      <c r="G194" s="259"/>
      <c r="H194" s="262">
        <v>0.192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148</v>
      </c>
      <c r="AU194" s="268" t="s">
        <v>90</v>
      </c>
      <c r="AV194" s="14" t="s">
        <v>137</v>
      </c>
      <c r="AW194" s="14" t="s">
        <v>36</v>
      </c>
      <c r="AX194" s="14" t="s">
        <v>88</v>
      </c>
      <c r="AY194" s="268" t="s">
        <v>131</v>
      </c>
    </row>
    <row r="195" s="12" customFormat="1" ht="22.8" customHeight="1">
      <c r="A195" s="12"/>
      <c r="B195" s="202"/>
      <c r="C195" s="203"/>
      <c r="D195" s="204" t="s">
        <v>79</v>
      </c>
      <c r="E195" s="216" t="s">
        <v>137</v>
      </c>
      <c r="F195" s="216" t="s">
        <v>390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SUM(P196:P212)</f>
        <v>0</v>
      </c>
      <c r="Q195" s="210"/>
      <c r="R195" s="211">
        <f>SUM(R196:R212)</f>
        <v>243.56725399999999</v>
      </c>
      <c r="S195" s="210"/>
      <c r="T195" s="212">
        <f>SUM(T196:T212)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88</v>
      </c>
      <c r="AT195" s="214" t="s">
        <v>79</v>
      </c>
      <c r="AU195" s="214" t="s">
        <v>88</v>
      </c>
      <c r="AY195" s="213" t="s">
        <v>131</v>
      </c>
      <c r="BK195" s="215">
        <f>SUM(BK196:BK212)</f>
        <v>0</v>
      </c>
    </row>
    <row r="196" s="2" customFormat="1" ht="33" customHeight="1">
      <c r="A196" s="38"/>
      <c r="B196" s="39"/>
      <c r="C196" s="218" t="s">
        <v>235</v>
      </c>
      <c r="D196" s="218" t="s">
        <v>133</v>
      </c>
      <c r="E196" s="219" t="s">
        <v>391</v>
      </c>
      <c r="F196" s="220" t="s">
        <v>392</v>
      </c>
      <c r="G196" s="221" t="s">
        <v>183</v>
      </c>
      <c r="H196" s="222">
        <v>84.200000000000003</v>
      </c>
      <c r="I196" s="223"/>
      <c r="J196" s="224">
        <f>ROUND(I196*H196,2)</f>
        <v>0</v>
      </c>
      <c r="K196" s="220" t="s">
        <v>145</v>
      </c>
      <c r="L196" s="44"/>
      <c r="M196" s="225" t="s">
        <v>1</v>
      </c>
      <c r="N196" s="226" t="s">
        <v>45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133</v>
      </c>
      <c r="AU196" s="229" t="s">
        <v>90</v>
      </c>
      <c r="AY196" s="17" t="s">
        <v>131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88</v>
      </c>
      <c r="BK196" s="230">
        <f>ROUND(I196*H196,2)</f>
        <v>0</v>
      </c>
      <c r="BL196" s="17" t="s">
        <v>137</v>
      </c>
      <c r="BM196" s="229" t="s">
        <v>393</v>
      </c>
    </row>
    <row r="197" s="2" customFormat="1">
      <c r="A197" s="38"/>
      <c r="B197" s="39"/>
      <c r="C197" s="40"/>
      <c r="D197" s="231" t="s">
        <v>139</v>
      </c>
      <c r="E197" s="40"/>
      <c r="F197" s="232" t="s">
        <v>394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139</v>
      </c>
      <c r="AU197" s="17" t="s">
        <v>90</v>
      </c>
    </row>
    <row r="198" s="13" customFormat="1">
      <c r="A198" s="13"/>
      <c r="B198" s="237"/>
      <c r="C198" s="238"/>
      <c r="D198" s="231" t="s">
        <v>148</v>
      </c>
      <c r="E198" s="239" t="s">
        <v>1</v>
      </c>
      <c r="F198" s="240" t="s">
        <v>395</v>
      </c>
      <c r="G198" s="238"/>
      <c r="H198" s="241">
        <v>84.200000000000003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148</v>
      </c>
      <c r="AU198" s="247" t="s">
        <v>90</v>
      </c>
      <c r="AV198" s="13" t="s">
        <v>90</v>
      </c>
      <c r="AW198" s="13" t="s">
        <v>36</v>
      </c>
      <c r="AX198" s="13" t="s">
        <v>88</v>
      </c>
      <c r="AY198" s="247" t="s">
        <v>131</v>
      </c>
    </row>
    <row r="199" s="2" customFormat="1" ht="24.15" customHeight="1">
      <c r="A199" s="38"/>
      <c r="B199" s="39"/>
      <c r="C199" s="218" t="s">
        <v>242</v>
      </c>
      <c r="D199" s="218" t="s">
        <v>133</v>
      </c>
      <c r="E199" s="219" t="s">
        <v>396</v>
      </c>
      <c r="F199" s="220" t="s">
        <v>397</v>
      </c>
      <c r="G199" s="221" t="s">
        <v>183</v>
      </c>
      <c r="H199" s="222">
        <v>8.8000000000000007</v>
      </c>
      <c r="I199" s="223"/>
      <c r="J199" s="224">
        <f>ROUND(I199*H199,2)</f>
        <v>0</v>
      </c>
      <c r="K199" s="220" t="s">
        <v>145</v>
      </c>
      <c r="L199" s="44"/>
      <c r="M199" s="225" t="s">
        <v>1</v>
      </c>
      <c r="N199" s="226" t="s">
        <v>45</v>
      </c>
      <c r="O199" s="91"/>
      <c r="P199" s="227">
        <f>O199*H199</f>
        <v>0</v>
      </c>
      <c r="Q199" s="227">
        <v>0.30059999999999998</v>
      </c>
      <c r="R199" s="227">
        <f>Q199*H199</f>
        <v>2.6452800000000001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137</v>
      </c>
      <c r="AT199" s="229" t="s">
        <v>133</v>
      </c>
      <c r="AU199" s="229" t="s">
        <v>90</v>
      </c>
      <c r="AY199" s="17" t="s">
        <v>131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88</v>
      </c>
      <c r="BK199" s="230">
        <f>ROUND(I199*H199,2)</f>
        <v>0</v>
      </c>
      <c r="BL199" s="17" t="s">
        <v>137</v>
      </c>
      <c r="BM199" s="229" t="s">
        <v>398</v>
      </c>
    </row>
    <row r="200" s="2" customFormat="1">
      <c r="A200" s="38"/>
      <c r="B200" s="39"/>
      <c r="C200" s="40"/>
      <c r="D200" s="231" t="s">
        <v>139</v>
      </c>
      <c r="E200" s="40"/>
      <c r="F200" s="232" t="s">
        <v>399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139</v>
      </c>
      <c r="AU200" s="17" t="s">
        <v>90</v>
      </c>
    </row>
    <row r="201" s="13" customFormat="1">
      <c r="A201" s="13"/>
      <c r="B201" s="237"/>
      <c r="C201" s="238"/>
      <c r="D201" s="231" t="s">
        <v>148</v>
      </c>
      <c r="E201" s="239" t="s">
        <v>1</v>
      </c>
      <c r="F201" s="240" t="s">
        <v>400</v>
      </c>
      <c r="G201" s="238"/>
      <c r="H201" s="241">
        <v>8.8000000000000007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148</v>
      </c>
      <c r="AU201" s="247" t="s">
        <v>90</v>
      </c>
      <c r="AV201" s="13" t="s">
        <v>90</v>
      </c>
      <c r="AW201" s="13" t="s">
        <v>36</v>
      </c>
      <c r="AX201" s="13" t="s">
        <v>88</v>
      </c>
      <c r="AY201" s="247" t="s">
        <v>131</v>
      </c>
    </row>
    <row r="202" s="2" customFormat="1" ht="24.15" customHeight="1">
      <c r="A202" s="38"/>
      <c r="B202" s="39"/>
      <c r="C202" s="218" t="s">
        <v>248</v>
      </c>
      <c r="D202" s="218" t="s">
        <v>133</v>
      </c>
      <c r="E202" s="219" t="s">
        <v>401</v>
      </c>
      <c r="F202" s="220" t="s">
        <v>402</v>
      </c>
      <c r="G202" s="221" t="s">
        <v>175</v>
      </c>
      <c r="H202" s="222">
        <v>70.5</v>
      </c>
      <c r="I202" s="223"/>
      <c r="J202" s="224">
        <f>ROUND(I202*H202,2)</f>
        <v>0</v>
      </c>
      <c r="K202" s="220" t="s">
        <v>145</v>
      </c>
      <c r="L202" s="44"/>
      <c r="M202" s="225" t="s">
        <v>1</v>
      </c>
      <c r="N202" s="226" t="s">
        <v>45</v>
      </c>
      <c r="O202" s="91"/>
      <c r="P202" s="227">
        <f>O202*H202</f>
        <v>0</v>
      </c>
      <c r="Q202" s="227">
        <v>2.4340799999999998</v>
      </c>
      <c r="R202" s="227">
        <f>Q202*H202</f>
        <v>171.60263999999998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137</v>
      </c>
      <c r="AT202" s="229" t="s">
        <v>133</v>
      </c>
      <c r="AU202" s="229" t="s">
        <v>90</v>
      </c>
      <c r="AY202" s="17" t="s">
        <v>131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88</v>
      </c>
      <c r="BK202" s="230">
        <f>ROUND(I202*H202,2)</f>
        <v>0</v>
      </c>
      <c r="BL202" s="17" t="s">
        <v>137</v>
      </c>
      <c r="BM202" s="229" t="s">
        <v>403</v>
      </c>
    </row>
    <row r="203" s="2" customFormat="1">
      <c r="A203" s="38"/>
      <c r="B203" s="39"/>
      <c r="C203" s="40"/>
      <c r="D203" s="231" t="s">
        <v>139</v>
      </c>
      <c r="E203" s="40"/>
      <c r="F203" s="232" t="s">
        <v>404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139</v>
      </c>
      <c r="AU203" s="17" t="s">
        <v>90</v>
      </c>
    </row>
    <row r="204" s="13" customFormat="1">
      <c r="A204" s="13"/>
      <c r="B204" s="237"/>
      <c r="C204" s="238"/>
      <c r="D204" s="231" t="s">
        <v>148</v>
      </c>
      <c r="E204" s="239" t="s">
        <v>1</v>
      </c>
      <c r="F204" s="240" t="s">
        <v>405</v>
      </c>
      <c r="G204" s="238"/>
      <c r="H204" s="241">
        <v>2.9249999999999998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148</v>
      </c>
      <c r="AU204" s="247" t="s">
        <v>90</v>
      </c>
      <c r="AV204" s="13" t="s">
        <v>90</v>
      </c>
      <c r="AW204" s="13" t="s">
        <v>36</v>
      </c>
      <c r="AX204" s="13" t="s">
        <v>80</v>
      </c>
      <c r="AY204" s="247" t="s">
        <v>131</v>
      </c>
    </row>
    <row r="205" s="13" customFormat="1">
      <c r="A205" s="13"/>
      <c r="B205" s="237"/>
      <c r="C205" s="238"/>
      <c r="D205" s="231" t="s">
        <v>148</v>
      </c>
      <c r="E205" s="239" t="s">
        <v>1</v>
      </c>
      <c r="F205" s="240" t="s">
        <v>406</v>
      </c>
      <c r="G205" s="238"/>
      <c r="H205" s="241">
        <v>10.49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148</v>
      </c>
      <c r="AU205" s="247" t="s">
        <v>90</v>
      </c>
      <c r="AV205" s="13" t="s">
        <v>90</v>
      </c>
      <c r="AW205" s="13" t="s">
        <v>36</v>
      </c>
      <c r="AX205" s="13" t="s">
        <v>80</v>
      </c>
      <c r="AY205" s="247" t="s">
        <v>131</v>
      </c>
    </row>
    <row r="206" s="13" customFormat="1">
      <c r="A206" s="13"/>
      <c r="B206" s="237"/>
      <c r="C206" s="238"/>
      <c r="D206" s="231" t="s">
        <v>148</v>
      </c>
      <c r="E206" s="239" t="s">
        <v>1</v>
      </c>
      <c r="F206" s="240" t="s">
        <v>407</v>
      </c>
      <c r="G206" s="238"/>
      <c r="H206" s="241">
        <v>15.625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148</v>
      </c>
      <c r="AU206" s="247" t="s">
        <v>90</v>
      </c>
      <c r="AV206" s="13" t="s">
        <v>90</v>
      </c>
      <c r="AW206" s="13" t="s">
        <v>36</v>
      </c>
      <c r="AX206" s="13" t="s">
        <v>80</v>
      </c>
      <c r="AY206" s="247" t="s">
        <v>131</v>
      </c>
    </row>
    <row r="207" s="13" customFormat="1">
      <c r="A207" s="13"/>
      <c r="B207" s="237"/>
      <c r="C207" s="238"/>
      <c r="D207" s="231" t="s">
        <v>148</v>
      </c>
      <c r="E207" s="239" t="s">
        <v>1</v>
      </c>
      <c r="F207" s="240" t="s">
        <v>408</v>
      </c>
      <c r="G207" s="238"/>
      <c r="H207" s="241">
        <v>38.710000000000001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148</v>
      </c>
      <c r="AU207" s="247" t="s">
        <v>90</v>
      </c>
      <c r="AV207" s="13" t="s">
        <v>90</v>
      </c>
      <c r="AW207" s="13" t="s">
        <v>36</v>
      </c>
      <c r="AX207" s="13" t="s">
        <v>80</v>
      </c>
      <c r="AY207" s="247" t="s">
        <v>131</v>
      </c>
    </row>
    <row r="208" s="13" customFormat="1">
      <c r="A208" s="13"/>
      <c r="B208" s="237"/>
      <c r="C208" s="238"/>
      <c r="D208" s="231" t="s">
        <v>148</v>
      </c>
      <c r="E208" s="239" t="s">
        <v>1</v>
      </c>
      <c r="F208" s="240" t="s">
        <v>409</v>
      </c>
      <c r="G208" s="238"/>
      <c r="H208" s="241">
        <v>2.75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148</v>
      </c>
      <c r="AU208" s="247" t="s">
        <v>90</v>
      </c>
      <c r="AV208" s="13" t="s">
        <v>90</v>
      </c>
      <c r="AW208" s="13" t="s">
        <v>36</v>
      </c>
      <c r="AX208" s="13" t="s">
        <v>80</v>
      </c>
      <c r="AY208" s="247" t="s">
        <v>131</v>
      </c>
    </row>
    <row r="209" s="14" customFormat="1">
      <c r="A209" s="14"/>
      <c r="B209" s="258"/>
      <c r="C209" s="259"/>
      <c r="D209" s="231" t="s">
        <v>148</v>
      </c>
      <c r="E209" s="260" t="s">
        <v>1</v>
      </c>
      <c r="F209" s="261" t="s">
        <v>179</v>
      </c>
      <c r="G209" s="259"/>
      <c r="H209" s="262">
        <v>70.5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148</v>
      </c>
      <c r="AU209" s="268" t="s">
        <v>90</v>
      </c>
      <c r="AV209" s="14" t="s">
        <v>137</v>
      </c>
      <c r="AW209" s="14" t="s">
        <v>36</v>
      </c>
      <c r="AX209" s="14" t="s">
        <v>88</v>
      </c>
      <c r="AY209" s="268" t="s">
        <v>131</v>
      </c>
    </row>
    <row r="210" s="2" customFormat="1" ht="24.15" customHeight="1">
      <c r="A210" s="38"/>
      <c r="B210" s="39"/>
      <c r="C210" s="218" t="s">
        <v>254</v>
      </c>
      <c r="D210" s="218" t="s">
        <v>133</v>
      </c>
      <c r="E210" s="219" t="s">
        <v>410</v>
      </c>
      <c r="F210" s="220" t="s">
        <v>411</v>
      </c>
      <c r="G210" s="221" t="s">
        <v>183</v>
      </c>
      <c r="H210" s="222">
        <v>84.200000000000003</v>
      </c>
      <c r="I210" s="223"/>
      <c r="J210" s="224">
        <f>ROUND(I210*H210,2)</f>
        <v>0</v>
      </c>
      <c r="K210" s="220" t="s">
        <v>145</v>
      </c>
      <c r="L210" s="44"/>
      <c r="M210" s="225" t="s">
        <v>1</v>
      </c>
      <c r="N210" s="226" t="s">
        <v>45</v>
      </c>
      <c r="O210" s="91"/>
      <c r="P210" s="227">
        <f>O210*H210</f>
        <v>0</v>
      </c>
      <c r="Q210" s="227">
        <v>0.82326999999999995</v>
      </c>
      <c r="R210" s="227">
        <f>Q210*H210</f>
        <v>69.319333999999998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133</v>
      </c>
      <c r="AU210" s="229" t="s">
        <v>90</v>
      </c>
      <c r="AY210" s="17" t="s">
        <v>131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88</v>
      </c>
      <c r="BK210" s="230">
        <f>ROUND(I210*H210,2)</f>
        <v>0</v>
      </c>
      <c r="BL210" s="17" t="s">
        <v>137</v>
      </c>
      <c r="BM210" s="229" t="s">
        <v>412</v>
      </c>
    </row>
    <row r="211" s="2" customFormat="1">
      <c r="A211" s="38"/>
      <c r="B211" s="39"/>
      <c r="C211" s="40"/>
      <c r="D211" s="231" t="s">
        <v>139</v>
      </c>
      <c r="E211" s="40"/>
      <c r="F211" s="232" t="s">
        <v>413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90</v>
      </c>
    </row>
    <row r="212" s="13" customFormat="1">
      <c r="A212" s="13"/>
      <c r="B212" s="237"/>
      <c r="C212" s="238"/>
      <c r="D212" s="231" t="s">
        <v>148</v>
      </c>
      <c r="E212" s="239" t="s">
        <v>1</v>
      </c>
      <c r="F212" s="240" t="s">
        <v>395</v>
      </c>
      <c r="G212" s="238"/>
      <c r="H212" s="241">
        <v>84.200000000000003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148</v>
      </c>
      <c r="AU212" s="247" t="s">
        <v>90</v>
      </c>
      <c r="AV212" s="13" t="s">
        <v>90</v>
      </c>
      <c r="AW212" s="13" t="s">
        <v>36</v>
      </c>
      <c r="AX212" s="13" t="s">
        <v>88</v>
      </c>
      <c r="AY212" s="247" t="s">
        <v>131</v>
      </c>
    </row>
    <row r="213" s="12" customFormat="1" ht="22.8" customHeight="1">
      <c r="A213" s="12"/>
      <c r="B213" s="202"/>
      <c r="C213" s="203"/>
      <c r="D213" s="204" t="s">
        <v>79</v>
      </c>
      <c r="E213" s="216" t="s">
        <v>172</v>
      </c>
      <c r="F213" s="216" t="s">
        <v>221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SUM(P214:P219)</f>
        <v>0</v>
      </c>
      <c r="Q213" s="210"/>
      <c r="R213" s="211">
        <f>SUM(R214:R219)</f>
        <v>8.7932244999999991</v>
      </c>
      <c r="S213" s="210"/>
      <c r="T213" s="212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88</v>
      </c>
      <c r="AT213" s="214" t="s">
        <v>79</v>
      </c>
      <c r="AU213" s="214" t="s">
        <v>88</v>
      </c>
      <c r="AY213" s="213" t="s">
        <v>131</v>
      </c>
      <c r="BK213" s="215">
        <f>SUM(BK214:BK219)</f>
        <v>0</v>
      </c>
    </row>
    <row r="214" s="2" customFormat="1" ht="24.15" customHeight="1">
      <c r="A214" s="38"/>
      <c r="B214" s="39"/>
      <c r="C214" s="218" t="s">
        <v>260</v>
      </c>
      <c r="D214" s="218" t="s">
        <v>133</v>
      </c>
      <c r="E214" s="219" t="s">
        <v>414</v>
      </c>
      <c r="F214" s="220" t="s">
        <v>415</v>
      </c>
      <c r="G214" s="221" t="s">
        <v>183</v>
      </c>
      <c r="H214" s="222">
        <v>42.049999999999997</v>
      </c>
      <c r="I214" s="223"/>
      <c r="J214" s="224">
        <f>ROUND(I214*H214,2)</f>
        <v>0</v>
      </c>
      <c r="K214" s="220" t="s">
        <v>145</v>
      </c>
      <c r="L214" s="44"/>
      <c r="M214" s="225" t="s">
        <v>1</v>
      </c>
      <c r="N214" s="226" t="s">
        <v>45</v>
      </c>
      <c r="O214" s="91"/>
      <c r="P214" s="227">
        <f>O214*H214</f>
        <v>0</v>
      </c>
      <c r="Q214" s="227">
        <v>0.09153</v>
      </c>
      <c r="R214" s="227">
        <f>Q214*H214</f>
        <v>3.8488364999999995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137</v>
      </c>
      <c r="AT214" s="229" t="s">
        <v>133</v>
      </c>
      <c r="AU214" s="229" t="s">
        <v>90</v>
      </c>
      <c r="AY214" s="17" t="s">
        <v>131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88</v>
      </c>
      <c r="BK214" s="230">
        <f>ROUND(I214*H214,2)</f>
        <v>0</v>
      </c>
      <c r="BL214" s="17" t="s">
        <v>137</v>
      </c>
      <c r="BM214" s="229" t="s">
        <v>416</v>
      </c>
    </row>
    <row r="215" s="2" customFormat="1">
      <c r="A215" s="38"/>
      <c r="B215" s="39"/>
      <c r="C215" s="40"/>
      <c r="D215" s="231" t="s">
        <v>139</v>
      </c>
      <c r="E215" s="40"/>
      <c r="F215" s="232" t="s">
        <v>417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139</v>
      </c>
      <c r="AU215" s="17" t="s">
        <v>90</v>
      </c>
    </row>
    <row r="216" s="13" customFormat="1">
      <c r="A216" s="13"/>
      <c r="B216" s="237"/>
      <c r="C216" s="238"/>
      <c r="D216" s="231" t="s">
        <v>148</v>
      </c>
      <c r="E216" s="239" t="s">
        <v>1</v>
      </c>
      <c r="F216" s="240" t="s">
        <v>418</v>
      </c>
      <c r="G216" s="238"/>
      <c r="H216" s="241">
        <v>42.049999999999997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148</v>
      </c>
      <c r="AU216" s="247" t="s">
        <v>90</v>
      </c>
      <c r="AV216" s="13" t="s">
        <v>90</v>
      </c>
      <c r="AW216" s="13" t="s">
        <v>36</v>
      </c>
      <c r="AX216" s="13" t="s">
        <v>88</v>
      </c>
      <c r="AY216" s="247" t="s">
        <v>131</v>
      </c>
    </row>
    <row r="217" s="2" customFormat="1" ht="33" customHeight="1">
      <c r="A217" s="38"/>
      <c r="B217" s="39"/>
      <c r="C217" s="218" t="s">
        <v>267</v>
      </c>
      <c r="D217" s="218" t="s">
        <v>133</v>
      </c>
      <c r="E217" s="219" t="s">
        <v>236</v>
      </c>
      <c r="F217" s="220" t="s">
        <v>237</v>
      </c>
      <c r="G217" s="221" t="s">
        <v>183</v>
      </c>
      <c r="H217" s="222">
        <v>89.799999999999997</v>
      </c>
      <c r="I217" s="223"/>
      <c r="J217" s="224">
        <f>ROUND(I217*H217,2)</f>
        <v>0</v>
      </c>
      <c r="K217" s="220" t="s">
        <v>145</v>
      </c>
      <c r="L217" s="44"/>
      <c r="M217" s="225" t="s">
        <v>1</v>
      </c>
      <c r="N217" s="226" t="s">
        <v>45</v>
      </c>
      <c r="O217" s="91"/>
      <c r="P217" s="227">
        <f>O217*H217</f>
        <v>0</v>
      </c>
      <c r="Q217" s="227">
        <v>0.055059999999999998</v>
      </c>
      <c r="R217" s="227">
        <f>Q217*H217</f>
        <v>4.944388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137</v>
      </c>
      <c r="AT217" s="229" t="s">
        <v>133</v>
      </c>
      <c r="AU217" s="229" t="s">
        <v>90</v>
      </c>
      <c r="AY217" s="17" t="s">
        <v>131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137</v>
      </c>
      <c r="BM217" s="229" t="s">
        <v>419</v>
      </c>
    </row>
    <row r="218" s="2" customFormat="1">
      <c r="A218" s="38"/>
      <c r="B218" s="39"/>
      <c r="C218" s="40"/>
      <c r="D218" s="231" t="s">
        <v>139</v>
      </c>
      <c r="E218" s="40"/>
      <c r="F218" s="232" t="s">
        <v>239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90</v>
      </c>
    </row>
    <row r="219" s="13" customFormat="1">
      <c r="A219" s="13"/>
      <c r="B219" s="237"/>
      <c r="C219" s="238"/>
      <c r="D219" s="231" t="s">
        <v>148</v>
      </c>
      <c r="E219" s="239" t="s">
        <v>1</v>
      </c>
      <c r="F219" s="240" t="s">
        <v>420</v>
      </c>
      <c r="G219" s="238"/>
      <c r="H219" s="241">
        <v>89.799999999999997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148</v>
      </c>
      <c r="AU219" s="247" t="s">
        <v>90</v>
      </c>
      <c r="AV219" s="13" t="s">
        <v>90</v>
      </c>
      <c r="AW219" s="13" t="s">
        <v>36</v>
      </c>
      <c r="AX219" s="13" t="s">
        <v>88</v>
      </c>
      <c r="AY219" s="247" t="s">
        <v>131</v>
      </c>
    </row>
    <row r="220" s="12" customFormat="1" ht="22.8" customHeight="1">
      <c r="A220" s="12"/>
      <c r="B220" s="202"/>
      <c r="C220" s="203"/>
      <c r="D220" s="204" t="s">
        <v>79</v>
      </c>
      <c r="E220" s="216" t="s">
        <v>195</v>
      </c>
      <c r="F220" s="216" t="s">
        <v>241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SUM(P221:P246)</f>
        <v>0</v>
      </c>
      <c r="Q220" s="210"/>
      <c r="R220" s="211">
        <f>SUM(R221:R246)</f>
        <v>0.0010768000000000002</v>
      </c>
      <c r="S220" s="210"/>
      <c r="T220" s="212">
        <f>SUM(T221:T246)</f>
        <v>39.908169999999998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88</v>
      </c>
      <c r="AT220" s="214" t="s">
        <v>79</v>
      </c>
      <c r="AU220" s="214" t="s">
        <v>88</v>
      </c>
      <c r="AY220" s="213" t="s">
        <v>131</v>
      </c>
      <c r="BK220" s="215">
        <f>SUM(BK221:BK246)</f>
        <v>0</v>
      </c>
    </row>
    <row r="221" s="2" customFormat="1" ht="24.15" customHeight="1">
      <c r="A221" s="38"/>
      <c r="B221" s="39"/>
      <c r="C221" s="218" t="s">
        <v>7</v>
      </c>
      <c r="D221" s="218" t="s">
        <v>133</v>
      </c>
      <c r="E221" s="219" t="s">
        <v>243</v>
      </c>
      <c r="F221" s="220" t="s">
        <v>244</v>
      </c>
      <c r="G221" s="221" t="s">
        <v>183</v>
      </c>
      <c r="H221" s="222">
        <v>131.84999999999999</v>
      </c>
      <c r="I221" s="223"/>
      <c r="J221" s="224">
        <f>ROUND(I221*H221,2)</f>
        <v>0</v>
      </c>
      <c r="K221" s="220" t="s">
        <v>145</v>
      </c>
      <c r="L221" s="44"/>
      <c r="M221" s="225" t="s">
        <v>1</v>
      </c>
      <c r="N221" s="226" t="s">
        <v>45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137</v>
      </c>
      <c r="AT221" s="229" t="s">
        <v>133</v>
      </c>
      <c r="AU221" s="229" t="s">
        <v>90</v>
      </c>
      <c r="AY221" s="17" t="s">
        <v>131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88</v>
      </c>
      <c r="BK221" s="230">
        <f>ROUND(I221*H221,2)</f>
        <v>0</v>
      </c>
      <c r="BL221" s="17" t="s">
        <v>137</v>
      </c>
      <c r="BM221" s="229" t="s">
        <v>421</v>
      </c>
    </row>
    <row r="222" s="2" customFormat="1">
      <c r="A222" s="38"/>
      <c r="B222" s="39"/>
      <c r="C222" s="40"/>
      <c r="D222" s="231" t="s">
        <v>139</v>
      </c>
      <c r="E222" s="40"/>
      <c r="F222" s="232" t="s">
        <v>246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139</v>
      </c>
      <c r="AU222" s="17" t="s">
        <v>90</v>
      </c>
    </row>
    <row r="223" s="13" customFormat="1">
      <c r="A223" s="13"/>
      <c r="B223" s="237"/>
      <c r="C223" s="238"/>
      <c r="D223" s="231" t="s">
        <v>148</v>
      </c>
      <c r="E223" s="239" t="s">
        <v>1</v>
      </c>
      <c r="F223" s="240" t="s">
        <v>422</v>
      </c>
      <c r="G223" s="238"/>
      <c r="H223" s="241">
        <v>89.799999999999997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148</v>
      </c>
      <c r="AU223" s="247" t="s">
        <v>90</v>
      </c>
      <c r="AV223" s="13" t="s">
        <v>90</v>
      </c>
      <c r="AW223" s="13" t="s">
        <v>36</v>
      </c>
      <c r="AX223" s="13" t="s">
        <v>80</v>
      </c>
      <c r="AY223" s="247" t="s">
        <v>131</v>
      </c>
    </row>
    <row r="224" s="13" customFormat="1">
      <c r="A224" s="13"/>
      <c r="B224" s="237"/>
      <c r="C224" s="238"/>
      <c r="D224" s="231" t="s">
        <v>148</v>
      </c>
      <c r="E224" s="239" t="s">
        <v>1</v>
      </c>
      <c r="F224" s="240" t="s">
        <v>423</v>
      </c>
      <c r="G224" s="238"/>
      <c r="H224" s="241">
        <v>42.049999999999997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148</v>
      </c>
      <c r="AU224" s="247" t="s">
        <v>90</v>
      </c>
      <c r="AV224" s="13" t="s">
        <v>90</v>
      </c>
      <c r="AW224" s="13" t="s">
        <v>36</v>
      </c>
      <c r="AX224" s="13" t="s">
        <v>80</v>
      </c>
      <c r="AY224" s="247" t="s">
        <v>131</v>
      </c>
    </row>
    <row r="225" s="14" customFormat="1">
      <c r="A225" s="14"/>
      <c r="B225" s="258"/>
      <c r="C225" s="259"/>
      <c r="D225" s="231" t="s">
        <v>148</v>
      </c>
      <c r="E225" s="260" t="s">
        <v>1</v>
      </c>
      <c r="F225" s="261" t="s">
        <v>179</v>
      </c>
      <c r="G225" s="259"/>
      <c r="H225" s="262">
        <v>131.84999999999999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148</v>
      </c>
      <c r="AU225" s="268" t="s">
        <v>90</v>
      </c>
      <c r="AV225" s="14" t="s">
        <v>137</v>
      </c>
      <c r="AW225" s="14" t="s">
        <v>36</v>
      </c>
      <c r="AX225" s="14" t="s">
        <v>88</v>
      </c>
      <c r="AY225" s="268" t="s">
        <v>131</v>
      </c>
    </row>
    <row r="226" s="2" customFormat="1" ht="24.15" customHeight="1">
      <c r="A226" s="38"/>
      <c r="B226" s="39"/>
      <c r="C226" s="218" t="s">
        <v>278</v>
      </c>
      <c r="D226" s="218" t="s">
        <v>133</v>
      </c>
      <c r="E226" s="219" t="s">
        <v>249</v>
      </c>
      <c r="F226" s="220" t="s">
        <v>250</v>
      </c>
      <c r="G226" s="221" t="s">
        <v>183</v>
      </c>
      <c r="H226" s="222">
        <v>89.799999999999997</v>
      </c>
      <c r="I226" s="223"/>
      <c r="J226" s="224">
        <f>ROUND(I226*H226,2)</f>
        <v>0</v>
      </c>
      <c r="K226" s="220" t="s">
        <v>145</v>
      </c>
      <c r="L226" s="44"/>
      <c r="M226" s="225" t="s">
        <v>1</v>
      </c>
      <c r="N226" s="226" t="s">
        <v>45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0.017999999999999999</v>
      </c>
      <c r="T226" s="228">
        <f>S226*H226</f>
        <v>1.6163999999999998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137</v>
      </c>
      <c r="AT226" s="229" t="s">
        <v>133</v>
      </c>
      <c r="AU226" s="229" t="s">
        <v>90</v>
      </c>
      <c r="AY226" s="17" t="s">
        <v>131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88</v>
      </c>
      <c r="BK226" s="230">
        <f>ROUND(I226*H226,2)</f>
        <v>0</v>
      </c>
      <c r="BL226" s="17" t="s">
        <v>137</v>
      </c>
      <c r="BM226" s="229" t="s">
        <v>424</v>
      </c>
    </row>
    <row r="227" s="2" customFormat="1">
      <c r="A227" s="38"/>
      <c r="B227" s="39"/>
      <c r="C227" s="40"/>
      <c r="D227" s="231" t="s">
        <v>139</v>
      </c>
      <c r="E227" s="40"/>
      <c r="F227" s="232" t="s">
        <v>252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139</v>
      </c>
      <c r="AU227" s="17" t="s">
        <v>90</v>
      </c>
    </row>
    <row r="228" s="13" customFormat="1">
      <c r="A228" s="13"/>
      <c r="B228" s="237"/>
      <c r="C228" s="238"/>
      <c r="D228" s="231" t="s">
        <v>148</v>
      </c>
      <c r="E228" s="239" t="s">
        <v>1</v>
      </c>
      <c r="F228" s="240" t="s">
        <v>425</v>
      </c>
      <c r="G228" s="238"/>
      <c r="H228" s="241">
        <v>89.799999999999997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148</v>
      </c>
      <c r="AU228" s="247" t="s">
        <v>90</v>
      </c>
      <c r="AV228" s="13" t="s">
        <v>90</v>
      </c>
      <c r="AW228" s="13" t="s">
        <v>36</v>
      </c>
      <c r="AX228" s="13" t="s">
        <v>88</v>
      </c>
      <c r="AY228" s="247" t="s">
        <v>131</v>
      </c>
    </row>
    <row r="229" s="2" customFormat="1" ht="24.15" customHeight="1">
      <c r="A229" s="38"/>
      <c r="B229" s="39"/>
      <c r="C229" s="218" t="s">
        <v>284</v>
      </c>
      <c r="D229" s="218" t="s">
        <v>133</v>
      </c>
      <c r="E229" s="219" t="s">
        <v>426</v>
      </c>
      <c r="F229" s="220" t="s">
        <v>427</v>
      </c>
      <c r="G229" s="221" t="s">
        <v>183</v>
      </c>
      <c r="H229" s="222">
        <v>42.049999999999997</v>
      </c>
      <c r="I229" s="223"/>
      <c r="J229" s="224">
        <f>ROUND(I229*H229,2)</f>
        <v>0</v>
      </c>
      <c r="K229" s="220" t="s">
        <v>145</v>
      </c>
      <c r="L229" s="44"/>
      <c r="M229" s="225" t="s">
        <v>1</v>
      </c>
      <c r="N229" s="226" t="s">
        <v>45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0.017000000000000001</v>
      </c>
      <c r="T229" s="228">
        <f>S229*H229</f>
        <v>0.71484999999999999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137</v>
      </c>
      <c r="AT229" s="229" t="s">
        <v>133</v>
      </c>
      <c r="AU229" s="229" t="s">
        <v>90</v>
      </c>
      <c r="AY229" s="17" t="s">
        <v>131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88</v>
      </c>
      <c r="BK229" s="230">
        <f>ROUND(I229*H229,2)</f>
        <v>0</v>
      </c>
      <c r="BL229" s="17" t="s">
        <v>137</v>
      </c>
      <c r="BM229" s="229" t="s">
        <v>428</v>
      </c>
    </row>
    <row r="230" s="2" customFormat="1">
      <c r="A230" s="38"/>
      <c r="B230" s="39"/>
      <c r="C230" s="40"/>
      <c r="D230" s="231" t="s">
        <v>139</v>
      </c>
      <c r="E230" s="40"/>
      <c r="F230" s="232" t="s">
        <v>429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139</v>
      </c>
      <c r="AU230" s="17" t="s">
        <v>90</v>
      </c>
    </row>
    <row r="231" s="13" customFormat="1">
      <c r="A231" s="13"/>
      <c r="B231" s="237"/>
      <c r="C231" s="238"/>
      <c r="D231" s="231" t="s">
        <v>148</v>
      </c>
      <c r="E231" s="239" t="s">
        <v>1</v>
      </c>
      <c r="F231" s="240" t="s">
        <v>430</v>
      </c>
      <c r="G231" s="238"/>
      <c r="H231" s="241">
        <v>42.049999999999997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148</v>
      </c>
      <c r="AU231" s="247" t="s">
        <v>90</v>
      </c>
      <c r="AV231" s="13" t="s">
        <v>90</v>
      </c>
      <c r="AW231" s="13" t="s">
        <v>36</v>
      </c>
      <c r="AX231" s="13" t="s">
        <v>88</v>
      </c>
      <c r="AY231" s="247" t="s">
        <v>131</v>
      </c>
    </row>
    <row r="232" s="2" customFormat="1" ht="16.5" customHeight="1">
      <c r="A232" s="38"/>
      <c r="B232" s="39"/>
      <c r="C232" s="218" t="s">
        <v>290</v>
      </c>
      <c r="D232" s="218" t="s">
        <v>133</v>
      </c>
      <c r="E232" s="219" t="s">
        <v>431</v>
      </c>
      <c r="F232" s="220" t="s">
        <v>432</v>
      </c>
      <c r="G232" s="221" t="s">
        <v>175</v>
      </c>
      <c r="H232" s="222">
        <v>13.15</v>
      </c>
      <c r="I232" s="223"/>
      <c r="J232" s="224">
        <f>ROUND(I232*H232,2)</f>
        <v>0</v>
      </c>
      <c r="K232" s="220" t="s">
        <v>145</v>
      </c>
      <c r="L232" s="44"/>
      <c r="M232" s="225" t="s">
        <v>1</v>
      </c>
      <c r="N232" s="226" t="s">
        <v>45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2</v>
      </c>
      <c r="T232" s="228">
        <f>S232*H232</f>
        <v>26.300000000000001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137</v>
      </c>
      <c r="AT232" s="229" t="s">
        <v>133</v>
      </c>
      <c r="AU232" s="229" t="s">
        <v>90</v>
      </c>
      <c r="AY232" s="17" t="s">
        <v>131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88</v>
      </c>
      <c r="BK232" s="230">
        <f>ROUND(I232*H232,2)</f>
        <v>0</v>
      </c>
      <c r="BL232" s="17" t="s">
        <v>137</v>
      </c>
      <c r="BM232" s="229" t="s">
        <v>433</v>
      </c>
    </row>
    <row r="233" s="2" customFormat="1">
      <c r="A233" s="38"/>
      <c r="B233" s="39"/>
      <c r="C233" s="40"/>
      <c r="D233" s="231" t="s">
        <v>139</v>
      </c>
      <c r="E233" s="40"/>
      <c r="F233" s="232" t="s">
        <v>432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139</v>
      </c>
      <c r="AU233" s="17" t="s">
        <v>90</v>
      </c>
    </row>
    <row r="234" s="13" customFormat="1">
      <c r="A234" s="13"/>
      <c r="B234" s="237"/>
      <c r="C234" s="238"/>
      <c r="D234" s="231" t="s">
        <v>148</v>
      </c>
      <c r="E234" s="239" t="s">
        <v>1</v>
      </c>
      <c r="F234" s="240" t="s">
        <v>434</v>
      </c>
      <c r="G234" s="238"/>
      <c r="H234" s="241">
        <v>12.4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148</v>
      </c>
      <c r="AU234" s="247" t="s">
        <v>90</v>
      </c>
      <c r="AV234" s="13" t="s">
        <v>90</v>
      </c>
      <c r="AW234" s="13" t="s">
        <v>36</v>
      </c>
      <c r="AX234" s="13" t="s">
        <v>80</v>
      </c>
      <c r="AY234" s="247" t="s">
        <v>131</v>
      </c>
    </row>
    <row r="235" s="15" customFormat="1">
      <c r="A235" s="15"/>
      <c r="B235" s="269"/>
      <c r="C235" s="270"/>
      <c r="D235" s="231" t="s">
        <v>148</v>
      </c>
      <c r="E235" s="271" t="s">
        <v>1</v>
      </c>
      <c r="F235" s="272" t="s">
        <v>370</v>
      </c>
      <c r="G235" s="270"/>
      <c r="H235" s="271" t="s">
        <v>1</v>
      </c>
      <c r="I235" s="273"/>
      <c r="J235" s="270"/>
      <c r="K235" s="270"/>
      <c r="L235" s="274"/>
      <c r="M235" s="275"/>
      <c r="N235" s="276"/>
      <c r="O235" s="276"/>
      <c r="P235" s="276"/>
      <c r="Q235" s="276"/>
      <c r="R235" s="276"/>
      <c r="S235" s="276"/>
      <c r="T235" s="27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8" t="s">
        <v>148</v>
      </c>
      <c r="AU235" s="278" t="s">
        <v>90</v>
      </c>
      <c r="AV235" s="15" t="s">
        <v>88</v>
      </c>
      <c r="AW235" s="15" t="s">
        <v>36</v>
      </c>
      <c r="AX235" s="15" t="s">
        <v>80</v>
      </c>
      <c r="AY235" s="278" t="s">
        <v>131</v>
      </c>
    </row>
    <row r="236" s="13" customFormat="1">
      <c r="A236" s="13"/>
      <c r="B236" s="237"/>
      <c r="C236" s="238"/>
      <c r="D236" s="231" t="s">
        <v>148</v>
      </c>
      <c r="E236" s="239" t="s">
        <v>1</v>
      </c>
      <c r="F236" s="240" t="s">
        <v>435</v>
      </c>
      <c r="G236" s="238"/>
      <c r="H236" s="241">
        <v>0.75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148</v>
      </c>
      <c r="AU236" s="247" t="s">
        <v>90</v>
      </c>
      <c r="AV236" s="13" t="s">
        <v>90</v>
      </c>
      <c r="AW236" s="13" t="s">
        <v>36</v>
      </c>
      <c r="AX236" s="13" t="s">
        <v>80</v>
      </c>
      <c r="AY236" s="247" t="s">
        <v>131</v>
      </c>
    </row>
    <row r="237" s="14" customFormat="1">
      <c r="A237" s="14"/>
      <c r="B237" s="258"/>
      <c r="C237" s="259"/>
      <c r="D237" s="231" t="s">
        <v>148</v>
      </c>
      <c r="E237" s="260" t="s">
        <v>1</v>
      </c>
      <c r="F237" s="261" t="s">
        <v>179</v>
      </c>
      <c r="G237" s="259"/>
      <c r="H237" s="262">
        <v>13.15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148</v>
      </c>
      <c r="AU237" s="268" t="s">
        <v>90</v>
      </c>
      <c r="AV237" s="14" t="s">
        <v>137</v>
      </c>
      <c r="AW237" s="14" t="s">
        <v>36</v>
      </c>
      <c r="AX237" s="14" t="s">
        <v>88</v>
      </c>
      <c r="AY237" s="268" t="s">
        <v>131</v>
      </c>
    </row>
    <row r="238" s="2" customFormat="1" ht="24.15" customHeight="1">
      <c r="A238" s="38"/>
      <c r="B238" s="39"/>
      <c r="C238" s="218" t="s">
        <v>295</v>
      </c>
      <c r="D238" s="218" t="s">
        <v>133</v>
      </c>
      <c r="E238" s="219" t="s">
        <v>436</v>
      </c>
      <c r="F238" s="220" t="s">
        <v>437</v>
      </c>
      <c r="G238" s="221" t="s">
        <v>175</v>
      </c>
      <c r="H238" s="222">
        <v>4.5</v>
      </c>
      <c r="I238" s="223"/>
      <c r="J238" s="224">
        <f>ROUND(I238*H238,2)</f>
        <v>0</v>
      </c>
      <c r="K238" s="220" t="s">
        <v>145</v>
      </c>
      <c r="L238" s="44"/>
      <c r="M238" s="225" t="s">
        <v>1</v>
      </c>
      <c r="N238" s="226" t="s">
        <v>45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2.5</v>
      </c>
      <c r="T238" s="228">
        <f>S238*H238</f>
        <v>11.25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137</v>
      </c>
      <c r="AT238" s="229" t="s">
        <v>133</v>
      </c>
      <c r="AU238" s="229" t="s">
        <v>90</v>
      </c>
      <c r="AY238" s="17" t="s">
        <v>131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88</v>
      </c>
      <c r="BK238" s="230">
        <f>ROUND(I238*H238,2)</f>
        <v>0</v>
      </c>
      <c r="BL238" s="17" t="s">
        <v>137</v>
      </c>
      <c r="BM238" s="229" t="s">
        <v>438</v>
      </c>
    </row>
    <row r="239" s="2" customFormat="1">
      <c r="A239" s="38"/>
      <c r="B239" s="39"/>
      <c r="C239" s="40"/>
      <c r="D239" s="231" t="s">
        <v>139</v>
      </c>
      <c r="E239" s="40"/>
      <c r="F239" s="232" t="s">
        <v>439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139</v>
      </c>
      <c r="AU239" s="17" t="s">
        <v>90</v>
      </c>
    </row>
    <row r="240" s="13" customFormat="1">
      <c r="A240" s="13"/>
      <c r="B240" s="237"/>
      <c r="C240" s="238"/>
      <c r="D240" s="231" t="s">
        <v>148</v>
      </c>
      <c r="E240" s="239" t="s">
        <v>1</v>
      </c>
      <c r="F240" s="240" t="s">
        <v>440</v>
      </c>
      <c r="G240" s="238"/>
      <c r="H240" s="241">
        <v>4.5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148</v>
      </c>
      <c r="AU240" s="247" t="s">
        <v>90</v>
      </c>
      <c r="AV240" s="13" t="s">
        <v>90</v>
      </c>
      <c r="AW240" s="13" t="s">
        <v>36</v>
      </c>
      <c r="AX240" s="13" t="s">
        <v>88</v>
      </c>
      <c r="AY240" s="247" t="s">
        <v>131</v>
      </c>
    </row>
    <row r="241" s="2" customFormat="1" ht="24.15" customHeight="1">
      <c r="A241" s="38"/>
      <c r="B241" s="39"/>
      <c r="C241" s="218" t="s">
        <v>303</v>
      </c>
      <c r="D241" s="218" t="s">
        <v>133</v>
      </c>
      <c r="E241" s="219" t="s">
        <v>285</v>
      </c>
      <c r="F241" s="220" t="s">
        <v>286</v>
      </c>
      <c r="G241" s="221" t="s">
        <v>160</v>
      </c>
      <c r="H241" s="222">
        <v>26.920000000000002</v>
      </c>
      <c r="I241" s="223"/>
      <c r="J241" s="224">
        <f>ROUND(I241*H241,2)</f>
        <v>0</v>
      </c>
      <c r="K241" s="220" t="s">
        <v>145</v>
      </c>
      <c r="L241" s="44"/>
      <c r="M241" s="225" t="s">
        <v>1</v>
      </c>
      <c r="N241" s="226" t="s">
        <v>45</v>
      </c>
      <c r="O241" s="91"/>
      <c r="P241" s="227">
        <f>O241*H241</f>
        <v>0</v>
      </c>
      <c r="Q241" s="227">
        <v>4.0000000000000003E-05</v>
      </c>
      <c r="R241" s="227">
        <f>Q241*H241</f>
        <v>0.0010768000000000002</v>
      </c>
      <c r="S241" s="227">
        <v>0.001</v>
      </c>
      <c r="T241" s="228">
        <f>S241*H241</f>
        <v>0.026920000000000003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137</v>
      </c>
      <c r="AT241" s="229" t="s">
        <v>133</v>
      </c>
      <c r="AU241" s="229" t="s">
        <v>90</v>
      </c>
      <c r="AY241" s="17" t="s">
        <v>131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88</v>
      </c>
      <c r="BK241" s="230">
        <f>ROUND(I241*H241,2)</f>
        <v>0</v>
      </c>
      <c r="BL241" s="17" t="s">
        <v>137</v>
      </c>
      <c r="BM241" s="229" t="s">
        <v>441</v>
      </c>
    </row>
    <row r="242" s="2" customFormat="1">
      <c r="A242" s="38"/>
      <c r="B242" s="39"/>
      <c r="C242" s="40"/>
      <c r="D242" s="231" t="s">
        <v>139</v>
      </c>
      <c r="E242" s="40"/>
      <c r="F242" s="232" t="s">
        <v>288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139</v>
      </c>
      <c r="AU242" s="17" t="s">
        <v>90</v>
      </c>
    </row>
    <row r="243" s="13" customFormat="1">
      <c r="A243" s="13"/>
      <c r="B243" s="237"/>
      <c r="C243" s="238"/>
      <c r="D243" s="231" t="s">
        <v>148</v>
      </c>
      <c r="E243" s="239" t="s">
        <v>1</v>
      </c>
      <c r="F243" s="240" t="s">
        <v>442</v>
      </c>
      <c r="G243" s="238"/>
      <c r="H243" s="241">
        <v>2.1000000000000001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148</v>
      </c>
      <c r="AU243" s="247" t="s">
        <v>90</v>
      </c>
      <c r="AV243" s="13" t="s">
        <v>90</v>
      </c>
      <c r="AW243" s="13" t="s">
        <v>36</v>
      </c>
      <c r="AX243" s="13" t="s">
        <v>80</v>
      </c>
      <c r="AY243" s="247" t="s">
        <v>131</v>
      </c>
    </row>
    <row r="244" s="15" customFormat="1">
      <c r="A244" s="15"/>
      <c r="B244" s="269"/>
      <c r="C244" s="270"/>
      <c r="D244" s="231" t="s">
        <v>148</v>
      </c>
      <c r="E244" s="271" t="s">
        <v>1</v>
      </c>
      <c r="F244" s="272" t="s">
        <v>370</v>
      </c>
      <c r="G244" s="270"/>
      <c r="H244" s="271" t="s">
        <v>1</v>
      </c>
      <c r="I244" s="273"/>
      <c r="J244" s="270"/>
      <c r="K244" s="270"/>
      <c r="L244" s="274"/>
      <c r="M244" s="275"/>
      <c r="N244" s="276"/>
      <c r="O244" s="276"/>
      <c r="P244" s="276"/>
      <c r="Q244" s="276"/>
      <c r="R244" s="276"/>
      <c r="S244" s="276"/>
      <c r="T244" s="27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8" t="s">
        <v>148</v>
      </c>
      <c r="AU244" s="278" t="s">
        <v>90</v>
      </c>
      <c r="AV244" s="15" t="s">
        <v>88</v>
      </c>
      <c r="AW244" s="15" t="s">
        <v>36</v>
      </c>
      <c r="AX244" s="15" t="s">
        <v>80</v>
      </c>
      <c r="AY244" s="278" t="s">
        <v>131</v>
      </c>
    </row>
    <row r="245" s="13" customFormat="1">
      <c r="A245" s="13"/>
      <c r="B245" s="237"/>
      <c r="C245" s="238"/>
      <c r="D245" s="231" t="s">
        <v>148</v>
      </c>
      <c r="E245" s="239" t="s">
        <v>1</v>
      </c>
      <c r="F245" s="240" t="s">
        <v>443</v>
      </c>
      <c r="G245" s="238"/>
      <c r="H245" s="241">
        <v>24.82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148</v>
      </c>
      <c r="AU245" s="247" t="s">
        <v>90</v>
      </c>
      <c r="AV245" s="13" t="s">
        <v>90</v>
      </c>
      <c r="AW245" s="13" t="s">
        <v>36</v>
      </c>
      <c r="AX245" s="13" t="s">
        <v>80</v>
      </c>
      <c r="AY245" s="247" t="s">
        <v>131</v>
      </c>
    </row>
    <row r="246" s="14" customFormat="1">
      <c r="A246" s="14"/>
      <c r="B246" s="258"/>
      <c r="C246" s="259"/>
      <c r="D246" s="231" t="s">
        <v>148</v>
      </c>
      <c r="E246" s="260" t="s">
        <v>1</v>
      </c>
      <c r="F246" s="261" t="s">
        <v>179</v>
      </c>
      <c r="G246" s="259"/>
      <c r="H246" s="262">
        <v>26.920000000000002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148</v>
      </c>
      <c r="AU246" s="268" t="s">
        <v>90</v>
      </c>
      <c r="AV246" s="14" t="s">
        <v>137</v>
      </c>
      <c r="AW246" s="14" t="s">
        <v>36</v>
      </c>
      <c r="AX246" s="14" t="s">
        <v>88</v>
      </c>
      <c r="AY246" s="268" t="s">
        <v>131</v>
      </c>
    </row>
    <row r="247" s="12" customFormat="1" ht="22.8" customHeight="1">
      <c r="A247" s="12"/>
      <c r="B247" s="202"/>
      <c r="C247" s="203"/>
      <c r="D247" s="204" t="s">
        <v>79</v>
      </c>
      <c r="E247" s="216" t="s">
        <v>301</v>
      </c>
      <c r="F247" s="216" t="s">
        <v>302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SUM(P248:P254)</f>
        <v>0</v>
      </c>
      <c r="Q247" s="210"/>
      <c r="R247" s="211">
        <f>SUM(R248:R254)</f>
        <v>0</v>
      </c>
      <c r="S247" s="210"/>
      <c r="T247" s="212">
        <f>SUM(T248:T254)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88</v>
      </c>
      <c r="AT247" s="214" t="s">
        <v>79</v>
      </c>
      <c r="AU247" s="214" t="s">
        <v>88</v>
      </c>
      <c r="AY247" s="213" t="s">
        <v>131</v>
      </c>
      <c r="BK247" s="215">
        <f>SUM(BK248:BK254)</f>
        <v>0</v>
      </c>
    </row>
    <row r="248" s="2" customFormat="1" ht="44.25" customHeight="1">
      <c r="A248" s="38"/>
      <c r="B248" s="39"/>
      <c r="C248" s="218" t="s">
        <v>308</v>
      </c>
      <c r="D248" s="218" t="s">
        <v>133</v>
      </c>
      <c r="E248" s="219" t="s">
        <v>304</v>
      </c>
      <c r="F248" s="220" t="s">
        <v>305</v>
      </c>
      <c r="G248" s="221" t="s">
        <v>212</v>
      </c>
      <c r="H248" s="222">
        <v>199.88800000000001</v>
      </c>
      <c r="I248" s="223"/>
      <c r="J248" s="224">
        <f>ROUND(I248*H248,2)</f>
        <v>0</v>
      </c>
      <c r="K248" s="220" t="s">
        <v>145</v>
      </c>
      <c r="L248" s="44"/>
      <c r="M248" s="225" t="s">
        <v>1</v>
      </c>
      <c r="N248" s="226" t="s">
        <v>45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137</v>
      </c>
      <c r="AT248" s="229" t="s">
        <v>133</v>
      </c>
      <c r="AU248" s="229" t="s">
        <v>90</v>
      </c>
      <c r="AY248" s="17" t="s">
        <v>131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88</v>
      </c>
      <c r="BK248" s="230">
        <f>ROUND(I248*H248,2)</f>
        <v>0</v>
      </c>
      <c r="BL248" s="17" t="s">
        <v>137</v>
      </c>
      <c r="BM248" s="229" t="s">
        <v>444</v>
      </c>
    </row>
    <row r="249" s="2" customFormat="1">
      <c r="A249" s="38"/>
      <c r="B249" s="39"/>
      <c r="C249" s="40"/>
      <c r="D249" s="231" t="s">
        <v>139</v>
      </c>
      <c r="E249" s="40"/>
      <c r="F249" s="232" t="s">
        <v>307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139</v>
      </c>
      <c r="AU249" s="17" t="s">
        <v>90</v>
      </c>
    </row>
    <row r="250" s="2" customFormat="1" ht="24.15" customHeight="1">
      <c r="A250" s="38"/>
      <c r="B250" s="39"/>
      <c r="C250" s="218" t="s">
        <v>313</v>
      </c>
      <c r="D250" s="218" t="s">
        <v>133</v>
      </c>
      <c r="E250" s="219" t="s">
        <v>309</v>
      </c>
      <c r="F250" s="220" t="s">
        <v>310</v>
      </c>
      <c r="G250" s="221" t="s">
        <v>212</v>
      </c>
      <c r="H250" s="222">
        <v>199.88800000000001</v>
      </c>
      <c r="I250" s="223"/>
      <c r="J250" s="224">
        <f>ROUND(I250*H250,2)</f>
        <v>0</v>
      </c>
      <c r="K250" s="220" t="s">
        <v>145</v>
      </c>
      <c r="L250" s="44"/>
      <c r="M250" s="225" t="s">
        <v>1</v>
      </c>
      <c r="N250" s="226" t="s">
        <v>45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137</v>
      </c>
      <c r="AT250" s="229" t="s">
        <v>133</v>
      </c>
      <c r="AU250" s="229" t="s">
        <v>90</v>
      </c>
      <c r="AY250" s="17" t="s">
        <v>131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88</v>
      </c>
      <c r="BK250" s="230">
        <f>ROUND(I250*H250,2)</f>
        <v>0</v>
      </c>
      <c r="BL250" s="17" t="s">
        <v>137</v>
      </c>
      <c r="BM250" s="229" t="s">
        <v>445</v>
      </c>
    </row>
    <row r="251" s="2" customFormat="1">
      <c r="A251" s="38"/>
      <c r="B251" s="39"/>
      <c r="C251" s="40"/>
      <c r="D251" s="231" t="s">
        <v>139</v>
      </c>
      <c r="E251" s="40"/>
      <c r="F251" s="232" t="s">
        <v>312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139</v>
      </c>
      <c r="AU251" s="17" t="s">
        <v>90</v>
      </c>
    </row>
    <row r="252" s="2" customFormat="1" ht="24.15" customHeight="1">
      <c r="A252" s="38"/>
      <c r="B252" s="39"/>
      <c r="C252" s="218" t="s">
        <v>321</v>
      </c>
      <c r="D252" s="218" t="s">
        <v>133</v>
      </c>
      <c r="E252" s="219" t="s">
        <v>314</v>
      </c>
      <c r="F252" s="220" t="s">
        <v>315</v>
      </c>
      <c r="G252" s="221" t="s">
        <v>212</v>
      </c>
      <c r="H252" s="222">
        <v>1798.992</v>
      </c>
      <c r="I252" s="223"/>
      <c r="J252" s="224">
        <f>ROUND(I252*H252,2)</f>
        <v>0</v>
      </c>
      <c r="K252" s="220" t="s">
        <v>145</v>
      </c>
      <c r="L252" s="44"/>
      <c r="M252" s="225" t="s">
        <v>1</v>
      </c>
      <c r="N252" s="226" t="s">
        <v>45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137</v>
      </c>
      <c r="AT252" s="229" t="s">
        <v>133</v>
      </c>
      <c r="AU252" s="229" t="s">
        <v>90</v>
      </c>
      <c r="AY252" s="17" t="s">
        <v>131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88</v>
      </c>
      <c r="BK252" s="230">
        <f>ROUND(I252*H252,2)</f>
        <v>0</v>
      </c>
      <c r="BL252" s="17" t="s">
        <v>137</v>
      </c>
      <c r="BM252" s="229" t="s">
        <v>446</v>
      </c>
    </row>
    <row r="253" s="2" customFormat="1">
      <c r="A253" s="38"/>
      <c r="B253" s="39"/>
      <c r="C253" s="40"/>
      <c r="D253" s="231" t="s">
        <v>139</v>
      </c>
      <c r="E253" s="40"/>
      <c r="F253" s="232" t="s">
        <v>317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139</v>
      </c>
      <c r="AU253" s="17" t="s">
        <v>90</v>
      </c>
    </row>
    <row r="254" s="13" customFormat="1">
      <c r="A254" s="13"/>
      <c r="B254" s="237"/>
      <c r="C254" s="238"/>
      <c r="D254" s="231" t="s">
        <v>148</v>
      </c>
      <c r="E254" s="238"/>
      <c r="F254" s="240" t="s">
        <v>447</v>
      </c>
      <c r="G254" s="238"/>
      <c r="H254" s="241">
        <v>1798.992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148</v>
      </c>
      <c r="AU254" s="247" t="s">
        <v>90</v>
      </c>
      <c r="AV254" s="13" t="s">
        <v>90</v>
      </c>
      <c r="AW254" s="13" t="s">
        <v>4</v>
      </c>
      <c r="AX254" s="13" t="s">
        <v>88</v>
      </c>
      <c r="AY254" s="247" t="s">
        <v>131</v>
      </c>
    </row>
    <row r="255" s="12" customFormat="1" ht="22.8" customHeight="1">
      <c r="A255" s="12"/>
      <c r="B255" s="202"/>
      <c r="C255" s="203"/>
      <c r="D255" s="204" t="s">
        <v>79</v>
      </c>
      <c r="E255" s="216" t="s">
        <v>319</v>
      </c>
      <c r="F255" s="216" t="s">
        <v>320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SUM(P256:P257)</f>
        <v>0</v>
      </c>
      <c r="Q255" s="210"/>
      <c r="R255" s="211">
        <f>SUM(R256:R257)</f>
        <v>0</v>
      </c>
      <c r="S255" s="210"/>
      <c r="T255" s="212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88</v>
      </c>
      <c r="AT255" s="214" t="s">
        <v>79</v>
      </c>
      <c r="AU255" s="214" t="s">
        <v>88</v>
      </c>
      <c r="AY255" s="213" t="s">
        <v>131</v>
      </c>
      <c r="BK255" s="215">
        <f>SUM(BK256:BK257)</f>
        <v>0</v>
      </c>
    </row>
    <row r="256" s="2" customFormat="1" ht="16.5" customHeight="1">
      <c r="A256" s="38"/>
      <c r="B256" s="39"/>
      <c r="C256" s="218" t="s">
        <v>448</v>
      </c>
      <c r="D256" s="218" t="s">
        <v>133</v>
      </c>
      <c r="E256" s="219" t="s">
        <v>322</v>
      </c>
      <c r="F256" s="220" t="s">
        <v>323</v>
      </c>
      <c r="G256" s="221" t="s">
        <v>212</v>
      </c>
      <c r="H256" s="222">
        <v>267.68400000000003</v>
      </c>
      <c r="I256" s="223"/>
      <c r="J256" s="224">
        <f>ROUND(I256*H256,2)</f>
        <v>0</v>
      </c>
      <c r="K256" s="220" t="s">
        <v>145</v>
      </c>
      <c r="L256" s="44"/>
      <c r="M256" s="225" t="s">
        <v>1</v>
      </c>
      <c r="N256" s="226" t="s">
        <v>45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137</v>
      </c>
      <c r="AT256" s="229" t="s">
        <v>133</v>
      </c>
      <c r="AU256" s="229" t="s">
        <v>90</v>
      </c>
      <c r="AY256" s="17" t="s">
        <v>131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88</v>
      </c>
      <c r="BK256" s="230">
        <f>ROUND(I256*H256,2)</f>
        <v>0</v>
      </c>
      <c r="BL256" s="17" t="s">
        <v>137</v>
      </c>
      <c r="BM256" s="229" t="s">
        <v>449</v>
      </c>
    </row>
    <row r="257" s="2" customFormat="1">
      <c r="A257" s="38"/>
      <c r="B257" s="39"/>
      <c r="C257" s="40"/>
      <c r="D257" s="231" t="s">
        <v>139</v>
      </c>
      <c r="E257" s="40"/>
      <c r="F257" s="232" t="s">
        <v>325</v>
      </c>
      <c r="G257" s="40"/>
      <c r="H257" s="40"/>
      <c r="I257" s="233"/>
      <c r="J257" s="40"/>
      <c r="K257" s="40"/>
      <c r="L257" s="44"/>
      <c r="M257" s="279"/>
      <c r="N257" s="280"/>
      <c r="O257" s="281"/>
      <c r="P257" s="281"/>
      <c r="Q257" s="281"/>
      <c r="R257" s="281"/>
      <c r="S257" s="281"/>
      <c r="T257" s="28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139</v>
      </c>
      <c r="AU257" s="17" t="s">
        <v>90</v>
      </c>
    </row>
    <row r="258" s="2" customFormat="1" ht="6.96" customHeight="1">
      <c r="A258" s="38"/>
      <c r="B258" s="66"/>
      <c r="C258" s="67"/>
      <c r="D258" s="67"/>
      <c r="E258" s="67"/>
      <c r="F258" s="67"/>
      <c r="G258" s="67"/>
      <c r="H258" s="67"/>
      <c r="I258" s="67"/>
      <c r="J258" s="67"/>
      <c r="K258" s="67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EIAJlzdLS/DA8Cy3GfkVtnbeHiWOvD8aBUVyFYGZOuP0gvLLDl2x3lIufHrzuxFhYaA6orWuQQItru8qnZ+HTg==" hashValue="d/ybD5YtbjEqDSU2QvE4obYpu6l4rUMtiBDDgcqN6cavL6SVcty/zGX29ADECKnuf9KDPPCi9/nehkU0jtuWhQ==" algorithmName="SHA-512" password="CC35"/>
  <autoFilter ref="C123:K25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Bystřička – oprava kaskádového skluzu a úseku pod přehradou, ř. km. 4,400 – 5,000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ROUND((SUM(BE120:BE180)),  2)</f>
        <v>0</v>
      </c>
      <c r="G33" s="38"/>
      <c r="H33" s="38"/>
      <c r="I33" s="155">
        <v>0.20999999999999999</v>
      </c>
      <c r="J33" s="154">
        <f>ROUND(((SUM(BE120:BE180))*I33),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ROUND((SUM(BF120:BF180)),  2)</f>
        <v>0</v>
      </c>
      <c r="G34" s="38"/>
      <c r="H34" s="38"/>
      <c r="I34" s="155">
        <v>0.12</v>
      </c>
      <c r="J34" s="154">
        <f>ROUND(((SUM(BF120:BF180))*I34),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ROUND((SUM(BG120:BG180)),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ROUND((SUM(BH120:BH180)),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ROUND((SUM(BI120:BI180)),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Bystřička – oprava kaskádového skluzu a úseku pod přehradou, ř. km. 4,400 – 5,000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25 7026-3 - SO03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Bystřička I</v>
      </c>
      <c r="G89" s="40"/>
      <c r="H89" s="40"/>
      <c r="I89" s="32" t="s">
        <v>22</v>
      </c>
      <c r="J89" s="79" t="str">
        <f>IF(J12="","",J12)</f>
        <v>29. 7. 2025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J177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115</v>
      </c>
      <c r="E100" s="188"/>
      <c r="F100" s="188"/>
      <c r="G100" s="188"/>
      <c r="H100" s="188"/>
      <c r="I100" s="188"/>
      <c r="J100" s="189">
        <f>J178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VD Bystřička – oprava kaskádového skluzu a úseku pod přehradou, ř. km. 4,400 – 5,000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25 7026-3 - SO03 Vegetační úpravy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Bystřička I</v>
      </c>
      <c r="G114" s="40"/>
      <c r="H114" s="40"/>
      <c r="I114" s="32" t="s">
        <v>22</v>
      </c>
      <c r="J114" s="79" t="str">
        <f>IF(J12="","",J12)</f>
        <v>29. 7. 2025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Povodí Moravy, s.p.</v>
      </c>
      <c r="G116" s="40"/>
      <c r="H116" s="40"/>
      <c r="I116" s="32" t="s">
        <v>32</v>
      </c>
      <c r="J116" s="36" t="str">
        <f>E21</f>
        <v>GEOtest,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37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117</v>
      </c>
      <c r="D119" s="194" t="s">
        <v>65</v>
      </c>
      <c r="E119" s="194" t="s">
        <v>61</v>
      </c>
      <c r="F119" s="194" t="s">
        <v>62</v>
      </c>
      <c r="G119" s="194" t="s">
        <v>118</v>
      </c>
      <c r="H119" s="194" t="s">
        <v>119</v>
      </c>
      <c r="I119" s="194" t="s">
        <v>120</v>
      </c>
      <c r="J119" s="194" t="s">
        <v>105</v>
      </c>
      <c r="K119" s="195" t="s">
        <v>121</v>
      </c>
      <c r="L119" s="196"/>
      <c r="M119" s="100" t="s">
        <v>1</v>
      </c>
      <c r="N119" s="101" t="s">
        <v>44</v>
      </c>
      <c r="O119" s="101" t="s">
        <v>122</v>
      </c>
      <c r="P119" s="101" t="s">
        <v>123</v>
      </c>
      <c r="Q119" s="101" t="s">
        <v>124</v>
      </c>
      <c r="R119" s="101" t="s">
        <v>125</v>
      </c>
      <c r="S119" s="101" t="s">
        <v>126</v>
      </c>
      <c r="T119" s="102" t="s">
        <v>127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128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0.0011300000000000001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107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79</v>
      </c>
      <c r="E121" s="205" t="s">
        <v>129</v>
      </c>
      <c r="F121" s="205" t="s">
        <v>130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P122+P177+P178</f>
        <v>0</v>
      </c>
      <c r="Q121" s="210"/>
      <c r="R121" s="211">
        <f>R122+R177+R178</f>
        <v>0.0011300000000000001</v>
      </c>
      <c r="S121" s="210"/>
      <c r="T121" s="212">
        <f>T122+T177+T178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88</v>
      </c>
      <c r="AT121" s="214" t="s">
        <v>79</v>
      </c>
      <c r="AU121" s="214" t="s">
        <v>80</v>
      </c>
      <c r="AY121" s="213" t="s">
        <v>131</v>
      </c>
      <c r="BK121" s="215">
        <f>BK122+BK177+BK178</f>
        <v>0</v>
      </c>
    </row>
    <row r="122" s="12" customFormat="1" ht="22.8" customHeight="1">
      <c r="A122" s="12"/>
      <c r="B122" s="202"/>
      <c r="C122" s="203"/>
      <c r="D122" s="204" t="s">
        <v>79</v>
      </c>
      <c r="E122" s="216" t="s">
        <v>88</v>
      </c>
      <c r="F122" s="216" t="s">
        <v>132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SUM(P123:P176)</f>
        <v>0</v>
      </c>
      <c r="Q122" s="210"/>
      <c r="R122" s="211">
        <f>SUM(R123:R176)</f>
        <v>0.0011300000000000001</v>
      </c>
      <c r="S122" s="210"/>
      <c r="T122" s="212">
        <f>SUM(T123:T176)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88</v>
      </c>
      <c r="AT122" s="214" t="s">
        <v>79</v>
      </c>
      <c r="AU122" s="214" t="s">
        <v>88</v>
      </c>
      <c r="AY122" s="213" t="s">
        <v>131</v>
      </c>
      <c r="BK122" s="215">
        <f>SUM(BK123:BK176)</f>
        <v>0</v>
      </c>
    </row>
    <row r="123" s="2" customFormat="1" ht="37.8" customHeight="1">
      <c r="A123" s="38"/>
      <c r="B123" s="39"/>
      <c r="C123" s="218" t="s">
        <v>88</v>
      </c>
      <c r="D123" s="218" t="s">
        <v>133</v>
      </c>
      <c r="E123" s="219" t="s">
        <v>451</v>
      </c>
      <c r="F123" s="220" t="s">
        <v>452</v>
      </c>
      <c r="G123" s="221" t="s">
        <v>183</v>
      </c>
      <c r="H123" s="222">
        <v>259.60000000000002</v>
      </c>
      <c r="I123" s="223"/>
      <c r="J123" s="224">
        <f>ROUND(I123*H123,2)</f>
        <v>0</v>
      </c>
      <c r="K123" s="220" t="s">
        <v>453</v>
      </c>
      <c r="L123" s="44"/>
      <c r="M123" s="225" t="s">
        <v>1</v>
      </c>
      <c r="N123" s="226" t="s">
        <v>45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137</v>
      </c>
      <c r="AT123" s="229" t="s">
        <v>133</v>
      </c>
      <c r="AU123" s="229" t="s">
        <v>90</v>
      </c>
      <c r="AY123" s="17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137</v>
      </c>
      <c r="BM123" s="229" t="s">
        <v>454</v>
      </c>
    </row>
    <row r="124" s="2" customFormat="1">
      <c r="A124" s="38"/>
      <c r="B124" s="39"/>
      <c r="C124" s="40"/>
      <c r="D124" s="231" t="s">
        <v>139</v>
      </c>
      <c r="E124" s="40"/>
      <c r="F124" s="232" t="s">
        <v>455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90</v>
      </c>
    </row>
    <row r="125" s="13" customFormat="1">
      <c r="A125" s="13"/>
      <c r="B125" s="237"/>
      <c r="C125" s="238"/>
      <c r="D125" s="231" t="s">
        <v>148</v>
      </c>
      <c r="E125" s="239" t="s">
        <v>1</v>
      </c>
      <c r="F125" s="240" t="s">
        <v>456</v>
      </c>
      <c r="G125" s="238"/>
      <c r="H125" s="241">
        <v>259.60000000000002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148</v>
      </c>
      <c r="AU125" s="247" t="s">
        <v>90</v>
      </c>
      <c r="AV125" s="13" t="s">
        <v>90</v>
      </c>
      <c r="AW125" s="13" t="s">
        <v>36</v>
      </c>
      <c r="AX125" s="13" t="s">
        <v>88</v>
      </c>
      <c r="AY125" s="247" t="s">
        <v>131</v>
      </c>
    </row>
    <row r="126" s="2" customFormat="1" ht="24.15" customHeight="1">
      <c r="A126" s="38"/>
      <c r="B126" s="39"/>
      <c r="C126" s="218" t="s">
        <v>90</v>
      </c>
      <c r="D126" s="218" t="s">
        <v>133</v>
      </c>
      <c r="E126" s="219" t="s">
        <v>457</v>
      </c>
      <c r="F126" s="220" t="s">
        <v>458</v>
      </c>
      <c r="G126" s="221" t="s">
        <v>459</v>
      </c>
      <c r="H126" s="222">
        <v>7</v>
      </c>
      <c r="I126" s="223"/>
      <c r="J126" s="224">
        <f>ROUND(I126*H126,2)</f>
        <v>0</v>
      </c>
      <c r="K126" s="220" t="s">
        <v>145</v>
      </c>
      <c r="L126" s="44"/>
      <c r="M126" s="225" t="s">
        <v>1</v>
      </c>
      <c r="N126" s="226" t="s">
        <v>45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133</v>
      </c>
      <c r="AU126" s="229" t="s">
        <v>90</v>
      </c>
      <c r="AY126" s="17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137</v>
      </c>
      <c r="BM126" s="229" t="s">
        <v>460</v>
      </c>
    </row>
    <row r="127" s="2" customFormat="1">
      <c r="A127" s="38"/>
      <c r="B127" s="39"/>
      <c r="C127" s="40"/>
      <c r="D127" s="231" t="s">
        <v>139</v>
      </c>
      <c r="E127" s="40"/>
      <c r="F127" s="232" t="s">
        <v>461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90</v>
      </c>
    </row>
    <row r="128" s="13" customFormat="1">
      <c r="A128" s="13"/>
      <c r="B128" s="237"/>
      <c r="C128" s="238"/>
      <c r="D128" s="231" t="s">
        <v>148</v>
      </c>
      <c r="E128" s="239" t="s">
        <v>1</v>
      </c>
      <c r="F128" s="240" t="s">
        <v>462</v>
      </c>
      <c r="G128" s="238"/>
      <c r="H128" s="241">
        <v>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148</v>
      </c>
      <c r="AU128" s="247" t="s">
        <v>90</v>
      </c>
      <c r="AV128" s="13" t="s">
        <v>90</v>
      </c>
      <c r="AW128" s="13" t="s">
        <v>36</v>
      </c>
      <c r="AX128" s="13" t="s">
        <v>80</v>
      </c>
      <c r="AY128" s="247" t="s">
        <v>131</v>
      </c>
    </row>
    <row r="129" s="13" customFormat="1">
      <c r="A129" s="13"/>
      <c r="B129" s="237"/>
      <c r="C129" s="238"/>
      <c r="D129" s="231" t="s">
        <v>148</v>
      </c>
      <c r="E129" s="239" t="s">
        <v>1</v>
      </c>
      <c r="F129" s="240" t="s">
        <v>463</v>
      </c>
      <c r="G129" s="238"/>
      <c r="H129" s="241">
        <v>6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148</v>
      </c>
      <c r="AU129" s="247" t="s">
        <v>90</v>
      </c>
      <c r="AV129" s="13" t="s">
        <v>90</v>
      </c>
      <c r="AW129" s="13" t="s">
        <v>36</v>
      </c>
      <c r="AX129" s="13" t="s">
        <v>80</v>
      </c>
      <c r="AY129" s="247" t="s">
        <v>131</v>
      </c>
    </row>
    <row r="130" s="14" customFormat="1">
      <c r="A130" s="14"/>
      <c r="B130" s="258"/>
      <c r="C130" s="259"/>
      <c r="D130" s="231" t="s">
        <v>148</v>
      </c>
      <c r="E130" s="260" t="s">
        <v>1</v>
      </c>
      <c r="F130" s="261" t="s">
        <v>179</v>
      </c>
      <c r="G130" s="259"/>
      <c r="H130" s="262">
        <v>7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8" t="s">
        <v>148</v>
      </c>
      <c r="AU130" s="268" t="s">
        <v>90</v>
      </c>
      <c r="AV130" s="14" t="s">
        <v>137</v>
      </c>
      <c r="AW130" s="14" t="s">
        <v>36</v>
      </c>
      <c r="AX130" s="14" t="s">
        <v>88</v>
      </c>
      <c r="AY130" s="268" t="s">
        <v>131</v>
      </c>
    </row>
    <row r="131" s="2" customFormat="1" ht="24.15" customHeight="1">
      <c r="A131" s="38"/>
      <c r="B131" s="39"/>
      <c r="C131" s="218" t="s">
        <v>150</v>
      </c>
      <c r="D131" s="218" t="s">
        <v>133</v>
      </c>
      <c r="E131" s="219" t="s">
        <v>464</v>
      </c>
      <c r="F131" s="220" t="s">
        <v>465</v>
      </c>
      <c r="G131" s="221" t="s">
        <v>459</v>
      </c>
      <c r="H131" s="222">
        <v>12</v>
      </c>
      <c r="I131" s="223"/>
      <c r="J131" s="224">
        <f>ROUND(I131*H131,2)</f>
        <v>0</v>
      </c>
      <c r="K131" s="220" t="s">
        <v>145</v>
      </c>
      <c r="L131" s="44"/>
      <c r="M131" s="225" t="s">
        <v>1</v>
      </c>
      <c r="N131" s="226" t="s">
        <v>45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133</v>
      </c>
      <c r="AU131" s="229" t="s">
        <v>90</v>
      </c>
      <c r="AY131" s="17" t="s">
        <v>131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137</v>
      </c>
      <c r="BM131" s="229" t="s">
        <v>466</v>
      </c>
    </row>
    <row r="132" s="2" customFormat="1">
      <c r="A132" s="38"/>
      <c r="B132" s="39"/>
      <c r="C132" s="40"/>
      <c r="D132" s="231" t="s">
        <v>139</v>
      </c>
      <c r="E132" s="40"/>
      <c r="F132" s="232" t="s">
        <v>467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90</v>
      </c>
    </row>
    <row r="133" s="13" customFormat="1">
      <c r="A133" s="13"/>
      <c r="B133" s="237"/>
      <c r="C133" s="238"/>
      <c r="D133" s="231" t="s">
        <v>148</v>
      </c>
      <c r="E133" s="239" t="s">
        <v>1</v>
      </c>
      <c r="F133" s="240" t="s">
        <v>468</v>
      </c>
      <c r="G133" s="238"/>
      <c r="H133" s="241">
        <v>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148</v>
      </c>
      <c r="AU133" s="247" t="s">
        <v>90</v>
      </c>
      <c r="AV133" s="13" t="s">
        <v>90</v>
      </c>
      <c r="AW133" s="13" t="s">
        <v>36</v>
      </c>
      <c r="AX133" s="13" t="s">
        <v>80</v>
      </c>
      <c r="AY133" s="247" t="s">
        <v>131</v>
      </c>
    </row>
    <row r="134" s="13" customFormat="1">
      <c r="A134" s="13"/>
      <c r="B134" s="237"/>
      <c r="C134" s="238"/>
      <c r="D134" s="231" t="s">
        <v>148</v>
      </c>
      <c r="E134" s="239" t="s">
        <v>1</v>
      </c>
      <c r="F134" s="240" t="s">
        <v>469</v>
      </c>
      <c r="G134" s="238"/>
      <c r="H134" s="241">
        <v>7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148</v>
      </c>
      <c r="AU134" s="247" t="s">
        <v>90</v>
      </c>
      <c r="AV134" s="13" t="s">
        <v>90</v>
      </c>
      <c r="AW134" s="13" t="s">
        <v>36</v>
      </c>
      <c r="AX134" s="13" t="s">
        <v>80</v>
      </c>
      <c r="AY134" s="247" t="s">
        <v>131</v>
      </c>
    </row>
    <row r="135" s="14" customFormat="1">
      <c r="A135" s="14"/>
      <c r="B135" s="258"/>
      <c r="C135" s="259"/>
      <c r="D135" s="231" t="s">
        <v>148</v>
      </c>
      <c r="E135" s="260" t="s">
        <v>1</v>
      </c>
      <c r="F135" s="261" t="s">
        <v>179</v>
      </c>
      <c r="G135" s="259"/>
      <c r="H135" s="262">
        <v>12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8" t="s">
        <v>148</v>
      </c>
      <c r="AU135" s="268" t="s">
        <v>90</v>
      </c>
      <c r="AV135" s="14" t="s">
        <v>137</v>
      </c>
      <c r="AW135" s="14" t="s">
        <v>36</v>
      </c>
      <c r="AX135" s="14" t="s">
        <v>88</v>
      </c>
      <c r="AY135" s="268" t="s">
        <v>131</v>
      </c>
    </row>
    <row r="136" s="2" customFormat="1" ht="24.15" customHeight="1">
      <c r="A136" s="38"/>
      <c r="B136" s="39"/>
      <c r="C136" s="218" t="s">
        <v>137</v>
      </c>
      <c r="D136" s="218" t="s">
        <v>133</v>
      </c>
      <c r="E136" s="219" t="s">
        <v>470</v>
      </c>
      <c r="F136" s="220" t="s">
        <v>471</v>
      </c>
      <c r="G136" s="221" t="s">
        <v>459</v>
      </c>
      <c r="H136" s="222">
        <v>2</v>
      </c>
      <c r="I136" s="223"/>
      <c r="J136" s="224">
        <f>ROUND(I136*H136,2)</f>
        <v>0</v>
      </c>
      <c r="K136" s="220" t="s">
        <v>145</v>
      </c>
      <c r="L136" s="44"/>
      <c r="M136" s="225" t="s">
        <v>1</v>
      </c>
      <c r="N136" s="226" t="s">
        <v>45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133</v>
      </c>
      <c r="AU136" s="229" t="s">
        <v>90</v>
      </c>
      <c r="AY136" s="17" t="s">
        <v>131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88</v>
      </c>
      <c r="BK136" s="230">
        <f>ROUND(I136*H136,2)</f>
        <v>0</v>
      </c>
      <c r="BL136" s="17" t="s">
        <v>137</v>
      </c>
      <c r="BM136" s="229" t="s">
        <v>472</v>
      </c>
    </row>
    <row r="137" s="2" customFormat="1">
      <c r="A137" s="38"/>
      <c r="B137" s="39"/>
      <c r="C137" s="40"/>
      <c r="D137" s="231" t="s">
        <v>139</v>
      </c>
      <c r="E137" s="40"/>
      <c r="F137" s="232" t="s">
        <v>473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139</v>
      </c>
      <c r="AU137" s="17" t="s">
        <v>90</v>
      </c>
    </row>
    <row r="138" s="13" customFormat="1">
      <c r="A138" s="13"/>
      <c r="B138" s="237"/>
      <c r="C138" s="238"/>
      <c r="D138" s="231" t="s">
        <v>148</v>
      </c>
      <c r="E138" s="239" t="s">
        <v>1</v>
      </c>
      <c r="F138" s="240" t="s">
        <v>474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148</v>
      </c>
      <c r="AU138" s="247" t="s">
        <v>90</v>
      </c>
      <c r="AV138" s="13" t="s">
        <v>90</v>
      </c>
      <c r="AW138" s="13" t="s">
        <v>36</v>
      </c>
      <c r="AX138" s="13" t="s">
        <v>80</v>
      </c>
      <c r="AY138" s="247" t="s">
        <v>131</v>
      </c>
    </row>
    <row r="139" s="13" customFormat="1">
      <c r="A139" s="13"/>
      <c r="B139" s="237"/>
      <c r="C139" s="238"/>
      <c r="D139" s="231" t="s">
        <v>148</v>
      </c>
      <c r="E139" s="239" t="s">
        <v>1</v>
      </c>
      <c r="F139" s="240" t="s">
        <v>475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148</v>
      </c>
      <c r="AU139" s="247" t="s">
        <v>90</v>
      </c>
      <c r="AV139" s="13" t="s">
        <v>90</v>
      </c>
      <c r="AW139" s="13" t="s">
        <v>36</v>
      </c>
      <c r="AX139" s="13" t="s">
        <v>80</v>
      </c>
      <c r="AY139" s="247" t="s">
        <v>131</v>
      </c>
    </row>
    <row r="140" s="14" customFormat="1">
      <c r="A140" s="14"/>
      <c r="B140" s="258"/>
      <c r="C140" s="259"/>
      <c r="D140" s="231" t="s">
        <v>148</v>
      </c>
      <c r="E140" s="260" t="s">
        <v>1</v>
      </c>
      <c r="F140" s="261" t="s">
        <v>179</v>
      </c>
      <c r="G140" s="259"/>
      <c r="H140" s="262">
        <v>2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8" t="s">
        <v>148</v>
      </c>
      <c r="AU140" s="268" t="s">
        <v>90</v>
      </c>
      <c r="AV140" s="14" t="s">
        <v>137</v>
      </c>
      <c r="AW140" s="14" t="s">
        <v>36</v>
      </c>
      <c r="AX140" s="14" t="s">
        <v>88</v>
      </c>
      <c r="AY140" s="268" t="s">
        <v>131</v>
      </c>
    </row>
    <row r="141" s="2" customFormat="1" ht="24.15" customHeight="1">
      <c r="A141" s="38"/>
      <c r="B141" s="39"/>
      <c r="C141" s="218" t="s">
        <v>164</v>
      </c>
      <c r="D141" s="218" t="s">
        <v>133</v>
      </c>
      <c r="E141" s="219" t="s">
        <v>476</v>
      </c>
      <c r="F141" s="220" t="s">
        <v>477</v>
      </c>
      <c r="G141" s="221" t="s">
        <v>459</v>
      </c>
      <c r="H141" s="222">
        <v>7</v>
      </c>
      <c r="I141" s="223"/>
      <c r="J141" s="224">
        <f>ROUND(I141*H141,2)</f>
        <v>0</v>
      </c>
      <c r="K141" s="220" t="s">
        <v>145</v>
      </c>
      <c r="L141" s="44"/>
      <c r="M141" s="225" t="s">
        <v>1</v>
      </c>
      <c r="N141" s="226" t="s">
        <v>45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137</v>
      </c>
      <c r="AT141" s="229" t="s">
        <v>133</v>
      </c>
      <c r="AU141" s="229" t="s">
        <v>90</v>
      </c>
      <c r="AY141" s="17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137</v>
      </c>
      <c r="BM141" s="229" t="s">
        <v>478</v>
      </c>
    </row>
    <row r="142" s="2" customFormat="1">
      <c r="A142" s="38"/>
      <c r="B142" s="39"/>
      <c r="C142" s="40"/>
      <c r="D142" s="231" t="s">
        <v>139</v>
      </c>
      <c r="E142" s="40"/>
      <c r="F142" s="232" t="s">
        <v>479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90</v>
      </c>
    </row>
    <row r="143" s="13" customFormat="1">
      <c r="A143" s="13"/>
      <c r="B143" s="237"/>
      <c r="C143" s="238"/>
      <c r="D143" s="231" t="s">
        <v>148</v>
      </c>
      <c r="E143" s="239" t="s">
        <v>1</v>
      </c>
      <c r="F143" s="240" t="s">
        <v>480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148</v>
      </c>
      <c r="AU143" s="247" t="s">
        <v>90</v>
      </c>
      <c r="AV143" s="13" t="s">
        <v>90</v>
      </c>
      <c r="AW143" s="13" t="s">
        <v>36</v>
      </c>
      <c r="AX143" s="13" t="s">
        <v>80</v>
      </c>
      <c r="AY143" s="247" t="s">
        <v>131</v>
      </c>
    </row>
    <row r="144" s="13" customFormat="1">
      <c r="A144" s="13"/>
      <c r="B144" s="237"/>
      <c r="C144" s="238"/>
      <c r="D144" s="231" t="s">
        <v>148</v>
      </c>
      <c r="E144" s="239" t="s">
        <v>1</v>
      </c>
      <c r="F144" s="240" t="s">
        <v>481</v>
      </c>
      <c r="G144" s="238"/>
      <c r="H144" s="241">
        <v>6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148</v>
      </c>
      <c r="AU144" s="247" t="s">
        <v>90</v>
      </c>
      <c r="AV144" s="13" t="s">
        <v>90</v>
      </c>
      <c r="AW144" s="13" t="s">
        <v>36</v>
      </c>
      <c r="AX144" s="13" t="s">
        <v>80</v>
      </c>
      <c r="AY144" s="247" t="s">
        <v>131</v>
      </c>
    </row>
    <row r="145" s="14" customFormat="1">
      <c r="A145" s="14"/>
      <c r="B145" s="258"/>
      <c r="C145" s="259"/>
      <c r="D145" s="231" t="s">
        <v>148</v>
      </c>
      <c r="E145" s="260" t="s">
        <v>1</v>
      </c>
      <c r="F145" s="261" t="s">
        <v>179</v>
      </c>
      <c r="G145" s="259"/>
      <c r="H145" s="262">
        <v>7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8" t="s">
        <v>148</v>
      </c>
      <c r="AU145" s="268" t="s">
        <v>90</v>
      </c>
      <c r="AV145" s="14" t="s">
        <v>137</v>
      </c>
      <c r="AW145" s="14" t="s">
        <v>36</v>
      </c>
      <c r="AX145" s="14" t="s">
        <v>88</v>
      </c>
      <c r="AY145" s="268" t="s">
        <v>131</v>
      </c>
    </row>
    <row r="146" s="2" customFormat="1" ht="33" customHeight="1">
      <c r="A146" s="38"/>
      <c r="B146" s="39"/>
      <c r="C146" s="218" t="s">
        <v>172</v>
      </c>
      <c r="D146" s="218" t="s">
        <v>133</v>
      </c>
      <c r="E146" s="219" t="s">
        <v>482</v>
      </c>
      <c r="F146" s="220" t="s">
        <v>483</v>
      </c>
      <c r="G146" s="221" t="s">
        <v>459</v>
      </c>
      <c r="H146" s="222">
        <v>12</v>
      </c>
      <c r="I146" s="223"/>
      <c r="J146" s="224">
        <f>ROUND(I146*H146,2)</f>
        <v>0</v>
      </c>
      <c r="K146" s="220" t="s">
        <v>145</v>
      </c>
      <c r="L146" s="44"/>
      <c r="M146" s="225" t="s">
        <v>1</v>
      </c>
      <c r="N146" s="226" t="s">
        <v>45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137</v>
      </c>
      <c r="AT146" s="229" t="s">
        <v>133</v>
      </c>
      <c r="AU146" s="229" t="s">
        <v>90</v>
      </c>
      <c r="AY146" s="17" t="s">
        <v>131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88</v>
      </c>
      <c r="BK146" s="230">
        <f>ROUND(I146*H146,2)</f>
        <v>0</v>
      </c>
      <c r="BL146" s="17" t="s">
        <v>137</v>
      </c>
      <c r="BM146" s="229" t="s">
        <v>484</v>
      </c>
    </row>
    <row r="147" s="2" customFormat="1">
      <c r="A147" s="38"/>
      <c r="B147" s="39"/>
      <c r="C147" s="40"/>
      <c r="D147" s="231" t="s">
        <v>139</v>
      </c>
      <c r="E147" s="40"/>
      <c r="F147" s="232" t="s">
        <v>485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90</v>
      </c>
    </row>
    <row r="148" s="13" customFormat="1">
      <c r="A148" s="13"/>
      <c r="B148" s="237"/>
      <c r="C148" s="238"/>
      <c r="D148" s="231" t="s">
        <v>148</v>
      </c>
      <c r="E148" s="239" t="s">
        <v>1</v>
      </c>
      <c r="F148" s="240" t="s">
        <v>486</v>
      </c>
      <c r="G148" s="238"/>
      <c r="H148" s="241">
        <v>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148</v>
      </c>
      <c r="AU148" s="247" t="s">
        <v>90</v>
      </c>
      <c r="AV148" s="13" t="s">
        <v>90</v>
      </c>
      <c r="AW148" s="13" t="s">
        <v>36</v>
      </c>
      <c r="AX148" s="13" t="s">
        <v>80</v>
      </c>
      <c r="AY148" s="247" t="s">
        <v>131</v>
      </c>
    </row>
    <row r="149" s="13" customFormat="1">
      <c r="A149" s="13"/>
      <c r="B149" s="237"/>
      <c r="C149" s="238"/>
      <c r="D149" s="231" t="s">
        <v>148</v>
      </c>
      <c r="E149" s="239" t="s">
        <v>1</v>
      </c>
      <c r="F149" s="240" t="s">
        <v>487</v>
      </c>
      <c r="G149" s="238"/>
      <c r="H149" s="241">
        <v>7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148</v>
      </c>
      <c r="AU149" s="247" t="s">
        <v>90</v>
      </c>
      <c r="AV149" s="13" t="s">
        <v>90</v>
      </c>
      <c r="AW149" s="13" t="s">
        <v>36</v>
      </c>
      <c r="AX149" s="13" t="s">
        <v>80</v>
      </c>
      <c r="AY149" s="247" t="s">
        <v>131</v>
      </c>
    </row>
    <row r="150" s="14" customFormat="1">
      <c r="A150" s="14"/>
      <c r="B150" s="258"/>
      <c r="C150" s="259"/>
      <c r="D150" s="231" t="s">
        <v>148</v>
      </c>
      <c r="E150" s="260" t="s">
        <v>1</v>
      </c>
      <c r="F150" s="261" t="s">
        <v>179</v>
      </c>
      <c r="G150" s="259"/>
      <c r="H150" s="262">
        <v>12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148</v>
      </c>
      <c r="AU150" s="268" t="s">
        <v>90</v>
      </c>
      <c r="AV150" s="14" t="s">
        <v>137</v>
      </c>
      <c r="AW150" s="14" t="s">
        <v>36</v>
      </c>
      <c r="AX150" s="14" t="s">
        <v>88</v>
      </c>
      <c r="AY150" s="268" t="s">
        <v>131</v>
      </c>
    </row>
    <row r="151" s="2" customFormat="1" ht="33" customHeight="1">
      <c r="A151" s="38"/>
      <c r="B151" s="39"/>
      <c r="C151" s="218" t="s">
        <v>180</v>
      </c>
      <c r="D151" s="218" t="s">
        <v>133</v>
      </c>
      <c r="E151" s="219" t="s">
        <v>488</v>
      </c>
      <c r="F151" s="220" t="s">
        <v>489</v>
      </c>
      <c r="G151" s="221" t="s">
        <v>459</v>
      </c>
      <c r="H151" s="222">
        <v>2</v>
      </c>
      <c r="I151" s="223"/>
      <c r="J151" s="224">
        <f>ROUND(I151*H151,2)</f>
        <v>0</v>
      </c>
      <c r="K151" s="220" t="s">
        <v>145</v>
      </c>
      <c r="L151" s="44"/>
      <c r="M151" s="225" t="s">
        <v>1</v>
      </c>
      <c r="N151" s="226" t="s">
        <v>45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133</v>
      </c>
      <c r="AU151" s="229" t="s">
        <v>90</v>
      </c>
      <c r="AY151" s="17" t="s">
        <v>131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88</v>
      </c>
      <c r="BK151" s="230">
        <f>ROUND(I151*H151,2)</f>
        <v>0</v>
      </c>
      <c r="BL151" s="17" t="s">
        <v>137</v>
      </c>
      <c r="BM151" s="229" t="s">
        <v>490</v>
      </c>
    </row>
    <row r="152" s="2" customFormat="1">
      <c r="A152" s="38"/>
      <c r="B152" s="39"/>
      <c r="C152" s="40"/>
      <c r="D152" s="231" t="s">
        <v>139</v>
      </c>
      <c r="E152" s="40"/>
      <c r="F152" s="232" t="s">
        <v>491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139</v>
      </c>
      <c r="AU152" s="17" t="s">
        <v>90</v>
      </c>
    </row>
    <row r="153" s="13" customFormat="1">
      <c r="A153" s="13"/>
      <c r="B153" s="237"/>
      <c r="C153" s="238"/>
      <c r="D153" s="231" t="s">
        <v>148</v>
      </c>
      <c r="E153" s="239" t="s">
        <v>1</v>
      </c>
      <c r="F153" s="240" t="s">
        <v>492</v>
      </c>
      <c r="G153" s="238"/>
      <c r="H153" s="241">
        <v>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148</v>
      </c>
      <c r="AU153" s="247" t="s">
        <v>90</v>
      </c>
      <c r="AV153" s="13" t="s">
        <v>90</v>
      </c>
      <c r="AW153" s="13" t="s">
        <v>36</v>
      </c>
      <c r="AX153" s="13" t="s">
        <v>80</v>
      </c>
      <c r="AY153" s="247" t="s">
        <v>131</v>
      </c>
    </row>
    <row r="154" s="13" customFormat="1">
      <c r="A154" s="13"/>
      <c r="B154" s="237"/>
      <c r="C154" s="238"/>
      <c r="D154" s="231" t="s">
        <v>148</v>
      </c>
      <c r="E154" s="239" t="s">
        <v>1</v>
      </c>
      <c r="F154" s="240" t="s">
        <v>493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148</v>
      </c>
      <c r="AU154" s="247" t="s">
        <v>90</v>
      </c>
      <c r="AV154" s="13" t="s">
        <v>90</v>
      </c>
      <c r="AW154" s="13" t="s">
        <v>36</v>
      </c>
      <c r="AX154" s="13" t="s">
        <v>80</v>
      </c>
      <c r="AY154" s="247" t="s">
        <v>131</v>
      </c>
    </row>
    <row r="155" s="14" customFormat="1">
      <c r="A155" s="14"/>
      <c r="B155" s="258"/>
      <c r="C155" s="259"/>
      <c r="D155" s="231" t="s">
        <v>148</v>
      </c>
      <c r="E155" s="260" t="s">
        <v>1</v>
      </c>
      <c r="F155" s="261" t="s">
        <v>179</v>
      </c>
      <c r="G155" s="259"/>
      <c r="H155" s="262">
        <v>2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148</v>
      </c>
      <c r="AU155" s="268" t="s">
        <v>90</v>
      </c>
      <c r="AV155" s="14" t="s">
        <v>137</v>
      </c>
      <c r="AW155" s="14" t="s">
        <v>36</v>
      </c>
      <c r="AX155" s="14" t="s">
        <v>88</v>
      </c>
      <c r="AY155" s="268" t="s">
        <v>131</v>
      </c>
    </row>
    <row r="156" s="2" customFormat="1" ht="24.15" customHeight="1">
      <c r="A156" s="38"/>
      <c r="B156" s="39"/>
      <c r="C156" s="218" t="s">
        <v>168</v>
      </c>
      <c r="D156" s="218" t="s">
        <v>133</v>
      </c>
      <c r="E156" s="219" t="s">
        <v>494</v>
      </c>
      <c r="F156" s="220" t="s">
        <v>495</v>
      </c>
      <c r="G156" s="221" t="s">
        <v>183</v>
      </c>
      <c r="H156" s="222">
        <v>259.60000000000002</v>
      </c>
      <c r="I156" s="223"/>
      <c r="J156" s="224">
        <f>ROUND(I156*H156,2)</f>
        <v>0</v>
      </c>
      <c r="K156" s="220" t="s">
        <v>453</v>
      </c>
      <c r="L156" s="44"/>
      <c r="M156" s="225" t="s">
        <v>1</v>
      </c>
      <c r="N156" s="226" t="s">
        <v>45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137</v>
      </c>
      <c r="AT156" s="229" t="s">
        <v>133</v>
      </c>
      <c r="AU156" s="229" t="s">
        <v>90</v>
      </c>
      <c r="AY156" s="17" t="s">
        <v>131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88</v>
      </c>
      <c r="BK156" s="230">
        <f>ROUND(I156*H156,2)</f>
        <v>0</v>
      </c>
      <c r="BL156" s="17" t="s">
        <v>137</v>
      </c>
      <c r="BM156" s="229" t="s">
        <v>496</v>
      </c>
    </row>
    <row r="157" s="2" customFormat="1">
      <c r="A157" s="38"/>
      <c r="B157" s="39"/>
      <c r="C157" s="40"/>
      <c r="D157" s="231" t="s">
        <v>139</v>
      </c>
      <c r="E157" s="40"/>
      <c r="F157" s="232" t="s">
        <v>497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90</v>
      </c>
    </row>
    <row r="158" s="13" customFormat="1">
      <c r="A158" s="13"/>
      <c r="B158" s="237"/>
      <c r="C158" s="238"/>
      <c r="D158" s="231" t="s">
        <v>148</v>
      </c>
      <c r="E158" s="239" t="s">
        <v>1</v>
      </c>
      <c r="F158" s="240" t="s">
        <v>456</v>
      </c>
      <c r="G158" s="238"/>
      <c r="H158" s="241">
        <v>259.60000000000002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148</v>
      </c>
      <c r="AU158" s="247" t="s">
        <v>90</v>
      </c>
      <c r="AV158" s="13" t="s">
        <v>90</v>
      </c>
      <c r="AW158" s="13" t="s">
        <v>36</v>
      </c>
      <c r="AX158" s="13" t="s">
        <v>88</v>
      </c>
      <c r="AY158" s="247" t="s">
        <v>131</v>
      </c>
    </row>
    <row r="159" s="2" customFormat="1" ht="24.15" customHeight="1">
      <c r="A159" s="38"/>
      <c r="B159" s="39"/>
      <c r="C159" s="218" t="s">
        <v>195</v>
      </c>
      <c r="D159" s="218" t="s">
        <v>133</v>
      </c>
      <c r="E159" s="219" t="s">
        <v>498</v>
      </c>
      <c r="F159" s="220" t="s">
        <v>499</v>
      </c>
      <c r="G159" s="221" t="s">
        <v>459</v>
      </c>
      <c r="H159" s="222">
        <v>7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45</v>
      </c>
      <c r="O159" s="91"/>
      <c r="P159" s="227">
        <f>O159*H159</f>
        <v>0</v>
      </c>
      <c r="Q159" s="227">
        <v>5.0000000000000002E-05</v>
      </c>
      <c r="R159" s="227">
        <f>Q159*H159</f>
        <v>0.00035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137</v>
      </c>
      <c r="AT159" s="229" t="s">
        <v>133</v>
      </c>
      <c r="AU159" s="229" t="s">
        <v>90</v>
      </c>
      <c r="AY159" s="17" t="s">
        <v>131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137</v>
      </c>
      <c r="BM159" s="229" t="s">
        <v>500</v>
      </c>
    </row>
    <row r="160" s="2" customFormat="1">
      <c r="A160" s="38"/>
      <c r="B160" s="39"/>
      <c r="C160" s="40"/>
      <c r="D160" s="231" t="s">
        <v>139</v>
      </c>
      <c r="E160" s="40"/>
      <c r="F160" s="232" t="s">
        <v>501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139</v>
      </c>
      <c r="AU160" s="17" t="s">
        <v>90</v>
      </c>
    </row>
    <row r="161" s="2" customFormat="1">
      <c r="A161" s="38"/>
      <c r="B161" s="39"/>
      <c r="C161" s="40"/>
      <c r="D161" s="231" t="s">
        <v>140</v>
      </c>
      <c r="E161" s="40"/>
      <c r="F161" s="236" t="s">
        <v>502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140</v>
      </c>
      <c r="AU161" s="17" t="s">
        <v>90</v>
      </c>
    </row>
    <row r="162" s="13" customFormat="1">
      <c r="A162" s="13"/>
      <c r="B162" s="237"/>
      <c r="C162" s="238"/>
      <c r="D162" s="231" t="s">
        <v>148</v>
      </c>
      <c r="E162" s="239" t="s">
        <v>1</v>
      </c>
      <c r="F162" s="240" t="s">
        <v>462</v>
      </c>
      <c r="G162" s="238"/>
      <c r="H162" s="241">
        <v>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148</v>
      </c>
      <c r="AU162" s="247" t="s">
        <v>90</v>
      </c>
      <c r="AV162" s="13" t="s">
        <v>90</v>
      </c>
      <c r="AW162" s="13" t="s">
        <v>36</v>
      </c>
      <c r="AX162" s="13" t="s">
        <v>80</v>
      </c>
      <c r="AY162" s="247" t="s">
        <v>131</v>
      </c>
    </row>
    <row r="163" s="13" customFormat="1">
      <c r="A163" s="13"/>
      <c r="B163" s="237"/>
      <c r="C163" s="238"/>
      <c r="D163" s="231" t="s">
        <v>148</v>
      </c>
      <c r="E163" s="239" t="s">
        <v>1</v>
      </c>
      <c r="F163" s="240" t="s">
        <v>463</v>
      </c>
      <c r="G163" s="238"/>
      <c r="H163" s="241">
        <v>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148</v>
      </c>
      <c r="AU163" s="247" t="s">
        <v>90</v>
      </c>
      <c r="AV163" s="13" t="s">
        <v>90</v>
      </c>
      <c r="AW163" s="13" t="s">
        <v>36</v>
      </c>
      <c r="AX163" s="13" t="s">
        <v>80</v>
      </c>
      <c r="AY163" s="247" t="s">
        <v>131</v>
      </c>
    </row>
    <row r="164" s="14" customFormat="1">
      <c r="A164" s="14"/>
      <c r="B164" s="258"/>
      <c r="C164" s="259"/>
      <c r="D164" s="231" t="s">
        <v>148</v>
      </c>
      <c r="E164" s="260" t="s">
        <v>1</v>
      </c>
      <c r="F164" s="261" t="s">
        <v>179</v>
      </c>
      <c r="G164" s="259"/>
      <c r="H164" s="262">
        <v>7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8" t="s">
        <v>148</v>
      </c>
      <c r="AU164" s="268" t="s">
        <v>90</v>
      </c>
      <c r="AV164" s="14" t="s">
        <v>137</v>
      </c>
      <c r="AW164" s="14" t="s">
        <v>36</v>
      </c>
      <c r="AX164" s="14" t="s">
        <v>88</v>
      </c>
      <c r="AY164" s="268" t="s">
        <v>131</v>
      </c>
    </row>
    <row r="165" s="2" customFormat="1" ht="24.15" customHeight="1">
      <c r="A165" s="38"/>
      <c r="B165" s="39"/>
      <c r="C165" s="218" t="s">
        <v>201</v>
      </c>
      <c r="D165" s="218" t="s">
        <v>133</v>
      </c>
      <c r="E165" s="219" t="s">
        <v>503</v>
      </c>
      <c r="F165" s="220" t="s">
        <v>504</v>
      </c>
      <c r="G165" s="221" t="s">
        <v>459</v>
      </c>
      <c r="H165" s="222">
        <v>12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45</v>
      </c>
      <c r="O165" s="91"/>
      <c r="P165" s="227">
        <f>O165*H165</f>
        <v>0</v>
      </c>
      <c r="Q165" s="227">
        <v>5.0000000000000002E-05</v>
      </c>
      <c r="R165" s="227">
        <f>Q165*H165</f>
        <v>0.00060000000000000006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137</v>
      </c>
      <c r="AT165" s="229" t="s">
        <v>133</v>
      </c>
      <c r="AU165" s="229" t="s">
        <v>90</v>
      </c>
      <c r="AY165" s="17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137</v>
      </c>
      <c r="BM165" s="229" t="s">
        <v>505</v>
      </c>
    </row>
    <row r="166" s="2" customFormat="1">
      <c r="A166" s="38"/>
      <c r="B166" s="39"/>
      <c r="C166" s="40"/>
      <c r="D166" s="231" t="s">
        <v>139</v>
      </c>
      <c r="E166" s="40"/>
      <c r="F166" s="232" t="s">
        <v>506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90</v>
      </c>
    </row>
    <row r="167" s="2" customFormat="1">
      <c r="A167" s="38"/>
      <c r="B167" s="39"/>
      <c r="C167" s="40"/>
      <c r="D167" s="231" t="s">
        <v>140</v>
      </c>
      <c r="E167" s="40"/>
      <c r="F167" s="236" t="s">
        <v>502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140</v>
      </c>
      <c r="AU167" s="17" t="s">
        <v>90</v>
      </c>
    </row>
    <row r="168" s="13" customFormat="1">
      <c r="A168" s="13"/>
      <c r="B168" s="237"/>
      <c r="C168" s="238"/>
      <c r="D168" s="231" t="s">
        <v>148</v>
      </c>
      <c r="E168" s="239" t="s">
        <v>1</v>
      </c>
      <c r="F168" s="240" t="s">
        <v>468</v>
      </c>
      <c r="G168" s="238"/>
      <c r="H168" s="241">
        <v>5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148</v>
      </c>
      <c r="AU168" s="247" t="s">
        <v>90</v>
      </c>
      <c r="AV168" s="13" t="s">
        <v>90</v>
      </c>
      <c r="AW168" s="13" t="s">
        <v>36</v>
      </c>
      <c r="AX168" s="13" t="s">
        <v>80</v>
      </c>
      <c r="AY168" s="247" t="s">
        <v>131</v>
      </c>
    </row>
    <row r="169" s="13" customFormat="1">
      <c r="A169" s="13"/>
      <c r="B169" s="237"/>
      <c r="C169" s="238"/>
      <c r="D169" s="231" t="s">
        <v>148</v>
      </c>
      <c r="E169" s="239" t="s">
        <v>1</v>
      </c>
      <c r="F169" s="240" t="s">
        <v>469</v>
      </c>
      <c r="G169" s="238"/>
      <c r="H169" s="241">
        <v>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148</v>
      </c>
      <c r="AU169" s="247" t="s">
        <v>90</v>
      </c>
      <c r="AV169" s="13" t="s">
        <v>90</v>
      </c>
      <c r="AW169" s="13" t="s">
        <v>36</v>
      </c>
      <c r="AX169" s="13" t="s">
        <v>80</v>
      </c>
      <c r="AY169" s="247" t="s">
        <v>131</v>
      </c>
    </row>
    <row r="170" s="14" customFormat="1">
      <c r="A170" s="14"/>
      <c r="B170" s="258"/>
      <c r="C170" s="259"/>
      <c r="D170" s="231" t="s">
        <v>148</v>
      </c>
      <c r="E170" s="260" t="s">
        <v>1</v>
      </c>
      <c r="F170" s="261" t="s">
        <v>179</v>
      </c>
      <c r="G170" s="259"/>
      <c r="H170" s="262">
        <v>12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148</v>
      </c>
      <c r="AU170" s="268" t="s">
        <v>90</v>
      </c>
      <c r="AV170" s="14" t="s">
        <v>137</v>
      </c>
      <c r="AW170" s="14" t="s">
        <v>36</v>
      </c>
      <c r="AX170" s="14" t="s">
        <v>88</v>
      </c>
      <c r="AY170" s="268" t="s">
        <v>131</v>
      </c>
    </row>
    <row r="171" s="2" customFormat="1" ht="24.15" customHeight="1">
      <c r="A171" s="38"/>
      <c r="B171" s="39"/>
      <c r="C171" s="218" t="s">
        <v>209</v>
      </c>
      <c r="D171" s="218" t="s">
        <v>133</v>
      </c>
      <c r="E171" s="219" t="s">
        <v>507</v>
      </c>
      <c r="F171" s="220" t="s">
        <v>508</v>
      </c>
      <c r="G171" s="221" t="s">
        <v>459</v>
      </c>
      <c r="H171" s="222">
        <v>2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45</v>
      </c>
      <c r="O171" s="91"/>
      <c r="P171" s="227">
        <f>O171*H171</f>
        <v>0</v>
      </c>
      <c r="Q171" s="227">
        <v>9.0000000000000006E-05</v>
      </c>
      <c r="R171" s="227">
        <f>Q171*H171</f>
        <v>0.00018000000000000001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137</v>
      </c>
      <c r="AT171" s="229" t="s">
        <v>133</v>
      </c>
      <c r="AU171" s="229" t="s">
        <v>90</v>
      </c>
      <c r="AY171" s="17" t="s">
        <v>131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88</v>
      </c>
      <c r="BK171" s="230">
        <f>ROUND(I171*H171,2)</f>
        <v>0</v>
      </c>
      <c r="BL171" s="17" t="s">
        <v>137</v>
      </c>
      <c r="BM171" s="229" t="s">
        <v>509</v>
      </c>
    </row>
    <row r="172" s="2" customFormat="1">
      <c r="A172" s="38"/>
      <c r="B172" s="39"/>
      <c r="C172" s="40"/>
      <c r="D172" s="231" t="s">
        <v>139</v>
      </c>
      <c r="E172" s="40"/>
      <c r="F172" s="232" t="s">
        <v>510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139</v>
      </c>
      <c r="AU172" s="17" t="s">
        <v>90</v>
      </c>
    </row>
    <row r="173" s="2" customFormat="1">
      <c r="A173" s="38"/>
      <c r="B173" s="39"/>
      <c r="C173" s="40"/>
      <c r="D173" s="231" t="s">
        <v>140</v>
      </c>
      <c r="E173" s="40"/>
      <c r="F173" s="236" t="s">
        <v>511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90</v>
      </c>
    </row>
    <row r="174" s="13" customFormat="1">
      <c r="A174" s="13"/>
      <c r="B174" s="237"/>
      <c r="C174" s="238"/>
      <c r="D174" s="231" t="s">
        <v>148</v>
      </c>
      <c r="E174" s="239" t="s">
        <v>1</v>
      </c>
      <c r="F174" s="240" t="s">
        <v>474</v>
      </c>
      <c r="G174" s="238"/>
      <c r="H174" s="241">
        <v>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148</v>
      </c>
      <c r="AU174" s="247" t="s">
        <v>90</v>
      </c>
      <c r="AV174" s="13" t="s">
        <v>90</v>
      </c>
      <c r="AW174" s="13" t="s">
        <v>36</v>
      </c>
      <c r="AX174" s="13" t="s">
        <v>80</v>
      </c>
      <c r="AY174" s="247" t="s">
        <v>131</v>
      </c>
    </row>
    <row r="175" s="13" customFormat="1">
      <c r="A175" s="13"/>
      <c r="B175" s="237"/>
      <c r="C175" s="238"/>
      <c r="D175" s="231" t="s">
        <v>148</v>
      </c>
      <c r="E175" s="239" t="s">
        <v>1</v>
      </c>
      <c r="F175" s="240" t="s">
        <v>475</v>
      </c>
      <c r="G175" s="238"/>
      <c r="H175" s="241">
        <v>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148</v>
      </c>
      <c r="AU175" s="247" t="s">
        <v>90</v>
      </c>
      <c r="AV175" s="13" t="s">
        <v>90</v>
      </c>
      <c r="AW175" s="13" t="s">
        <v>36</v>
      </c>
      <c r="AX175" s="13" t="s">
        <v>80</v>
      </c>
      <c r="AY175" s="247" t="s">
        <v>131</v>
      </c>
    </row>
    <row r="176" s="14" customFormat="1">
      <c r="A176" s="14"/>
      <c r="B176" s="258"/>
      <c r="C176" s="259"/>
      <c r="D176" s="231" t="s">
        <v>148</v>
      </c>
      <c r="E176" s="260" t="s">
        <v>1</v>
      </c>
      <c r="F176" s="261" t="s">
        <v>179</v>
      </c>
      <c r="G176" s="259"/>
      <c r="H176" s="262">
        <v>2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8" t="s">
        <v>148</v>
      </c>
      <c r="AU176" s="268" t="s">
        <v>90</v>
      </c>
      <c r="AV176" s="14" t="s">
        <v>137</v>
      </c>
      <c r="AW176" s="14" t="s">
        <v>36</v>
      </c>
      <c r="AX176" s="14" t="s">
        <v>88</v>
      </c>
      <c r="AY176" s="268" t="s">
        <v>131</v>
      </c>
    </row>
    <row r="177" s="12" customFormat="1" ht="22.8" customHeight="1">
      <c r="A177" s="12"/>
      <c r="B177" s="202"/>
      <c r="C177" s="203"/>
      <c r="D177" s="204" t="s">
        <v>79</v>
      </c>
      <c r="E177" s="216" t="s">
        <v>301</v>
      </c>
      <c r="F177" s="216" t="s">
        <v>302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v>0</v>
      </c>
      <c r="Q177" s="210"/>
      <c r="R177" s="211">
        <v>0</v>
      </c>
      <c r="S177" s="210"/>
      <c r="T177" s="212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88</v>
      </c>
      <c r="AT177" s="214" t="s">
        <v>79</v>
      </c>
      <c r="AU177" s="214" t="s">
        <v>88</v>
      </c>
      <c r="AY177" s="213" t="s">
        <v>131</v>
      </c>
      <c r="BK177" s="215">
        <v>0</v>
      </c>
    </row>
    <row r="178" s="12" customFormat="1" ht="22.8" customHeight="1">
      <c r="A178" s="12"/>
      <c r="B178" s="202"/>
      <c r="C178" s="203"/>
      <c r="D178" s="204" t="s">
        <v>79</v>
      </c>
      <c r="E178" s="216" t="s">
        <v>319</v>
      </c>
      <c r="F178" s="216" t="s">
        <v>320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SUM(P179:P180)</f>
        <v>0</v>
      </c>
      <c r="Q178" s="210"/>
      <c r="R178" s="211">
        <f>SUM(R179:R180)</f>
        <v>0</v>
      </c>
      <c r="S178" s="210"/>
      <c r="T178" s="212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88</v>
      </c>
      <c r="AT178" s="214" t="s">
        <v>79</v>
      </c>
      <c r="AU178" s="214" t="s">
        <v>88</v>
      </c>
      <c r="AY178" s="213" t="s">
        <v>131</v>
      </c>
      <c r="BK178" s="215">
        <f>SUM(BK179:BK180)</f>
        <v>0</v>
      </c>
    </row>
    <row r="179" s="2" customFormat="1" ht="16.5" customHeight="1">
      <c r="A179" s="38"/>
      <c r="B179" s="39"/>
      <c r="C179" s="218" t="s">
        <v>8</v>
      </c>
      <c r="D179" s="218" t="s">
        <v>133</v>
      </c>
      <c r="E179" s="219" t="s">
        <v>512</v>
      </c>
      <c r="F179" s="220" t="s">
        <v>513</v>
      </c>
      <c r="G179" s="221" t="s">
        <v>212</v>
      </c>
      <c r="H179" s="222">
        <v>0.001</v>
      </c>
      <c r="I179" s="223"/>
      <c r="J179" s="224">
        <f>ROUND(I179*H179,2)</f>
        <v>0</v>
      </c>
      <c r="K179" s="220" t="s">
        <v>145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137</v>
      </c>
      <c r="AT179" s="229" t="s">
        <v>133</v>
      </c>
      <c r="AU179" s="229" t="s">
        <v>90</v>
      </c>
      <c r="AY179" s="17" t="s">
        <v>131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137</v>
      </c>
      <c r="BM179" s="229" t="s">
        <v>514</v>
      </c>
    </row>
    <row r="180" s="2" customFormat="1">
      <c r="A180" s="38"/>
      <c r="B180" s="39"/>
      <c r="C180" s="40"/>
      <c r="D180" s="231" t="s">
        <v>139</v>
      </c>
      <c r="E180" s="40"/>
      <c r="F180" s="232" t="s">
        <v>515</v>
      </c>
      <c r="G180" s="40"/>
      <c r="H180" s="40"/>
      <c r="I180" s="233"/>
      <c r="J180" s="40"/>
      <c r="K180" s="40"/>
      <c r="L180" s="44"/>
      <c r="M180" s="279"/>
      <c r="N180" s="280"/>
      <c r="O180" s="281"/>
      <c r="P180" s="281"/>
      <c r="Q180" s="281"/>
      <c r="R180" s="281"/>
      <c r="S180" s="281"/>
      <c r="T180" s="28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90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q1C6PaiwtWbz7v7gxGhL8LiC8AdmJkESi8BQgbcGaU0qPtwmHID14aT6jBafKMayXtSw3aXyh6f39ePd9vnQUA==" hashValue="HtR8fF3B+M3Hp+hevRoV+Lhqnt4emTUoU33M65rORwstCryBGnQ2JNZmPnLO3Is2dCS2JPWA313tMZJOWHEW9A==" algorithmName="SHA-512" password="CC35"/>
  <autoFilter ref="C119:K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Bystřička – oprava kaskádového skluzu a úseku pod přehradou, ř. km. 4,400 – 5,000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29. 7. 2025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ROUND((SUM(BE119:BE146)),  2)</f>
        <v>0</v>
      </c>
      <c r="G33" s="38"/>
      <c r="H33" s="38"/>
      <c r="I33" s="155">
        <v>0.20999999999999999</v>
      </c>
      <c r="J33" s="154">
        <f>ROUND(((SUM(BE119:BE146))*I33),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ROUND((SUM(BF119:BF146)),  2)</f>
        <v>0</v>
      </c>
      <c r="G34" s="38"/>
      <c r="H34" s="38"/>
      <c r="I34" s="155">
        <v>0.12</v>
      </c>
      <c r="J34" s="154">
        <f>ROUND(((SUM(BF119:BF146))*I34),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ROUND((SUM(BG119:BG146)),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ROUND((SUM(BH119:BH146)),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ROUND((SUM(BI119:BI146)),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Bystřička – oprava kaskádového skluzu a úseku pod přehradou, ř. km. 4,400 – 5,000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25 7026-4 -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Bystřička I</v>
      </c>
      <c r="G89" s="40"/>
      <c r="H89" s="40"/>
      <c r="I89" s="32" t="s">
        <v>22</v>
      </c>
      <c r="J89" s="79" t="str">
        <f>IF(J12="","",J12)</f>
        <v>29. 7. 2025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GEOtest,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517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518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519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VD Bystřička – oprava kaskádového skluzu a úseku pod přehradou, ř. km. 4,400 – 5,000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25 7026-4 - Vedlejší a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Bystřička I</v>
      </c>
      <c r="G113" s="40"/>
      <c r="H113" s="40"/>
      <c r="I113" s="32" t="s">
        <v>22</v>
      </c>
      <c r="J113" s="79" t="str">
        <f>IF(J12="","",J12)</f>
        <v>29. 7. 2025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32</v>
      </c>
      <c r="J115" s="36" t="str">
        <f>E21</f>
        <v>GEOtest, a.s.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37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117</v>
      </c>
      <c r="D118" s="194" t="s">
        <v>65</v>
      </c>
      <c r="E118" s="194" t="s">
        <v>61</v>
      </c>
      <c r="F118" s="194" t="s">
        <v>62</v>
      </c>
      <c r="G118" s="194" t="s">
        <v>118</v>
      </c>
      <c r="H118" s="194" t="s">
        <v>119</v>
      </c>
      <c r="I118" s="194" t="s">
        <v>120</v>
      </c>
      <c r="J118" s="194" t="s">
        <v>105</v>
      </c>
      <c r="K118" s="195" t="s">
        <v>121</v>
      </c>
      <c r="L118" s="196"/>
      <c r="M118" s="100" t="s">
        <v>1</v>
      </c>
      <c r="N118" s="101" t="s">
        <v>44</v>
      </c>
      <c r="O118" s="101" t="s">
        <v>122</v>
      </c>
      <c r="P118" s="101" t="s">
        <v>123</v>
      </c>
      <c r="Q118" s="101" t="s">
        <v>124</v>
      </c>
      <c r="R118" s="101" t="s">
        <v>125</v>
      </c>
      <c r="S118" s="101" t="s">
        <v>126</v>
      </c>
      <c r="T118" s="102" t="s">
        <v>127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128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P120+P125</f>
        <v>0</v>
      </c>
      <c r="Q119" s="104"/>
      <c r="R119" s="199">
        <f>R120+R125</f>
        <v>0</v>
      </c>
      <c r="S119" s="104"/>
      <c r="T119" s="200">
        <f>T120+T125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79</v>
      </c>
      <c r="AU119" s="17" t="s">
        <v>107</v>
      </c>
      <c r="BK119" s="201">
        <f>BK120+BK125</f>
        <v>0</v>
      </c>
    </row>
    <row r="120" s="12" customFormat="1" ht="25.92" customHeight="1">
      <c r="A120" s="12"/>
      <c r="B120" s="202"/>
      <c r="C120" s="203"/>
      <c r="D120" s="204" t="s">
        <v>79</v>
      </c>
      <c r="E120" s="205" t="s">
        <v>520</v>
      </c>
      <c r="F120" s="205" t="s">
        <v>521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SUM(P121:P124)</f>
        <v>0</v>
      </c>
      <c r="Q120" s="210"/>
      <c r="R120" s="211">
        <f>SUM(R121:R124)</f>
        <v>0</v>
      </c>
      <c r="S120" s="210"/>
      <c r="T120" s="212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137</v>
      </c>
      <c r="AT120" s="214" t="s">
        <v>79</v>
      </c>
      <c r="AU120" s="214" t="s">
        <v>80</v>
      </c>
      <c r="AY120" s="213" t="s">
        <v>131</v>
      </c>
      <c r="BK120" s="215">
        <f>SUM(BK121:BK124)</f>
        <v>0</v>
      </c>
    </row>
    <row r="121" s="2" customFormat="1" ht="55.5" customHeight="1">
      <c r="A121" s="38"/>
      <c r="B121" s="39"/>
      <c r="C121" s="218" t="s">
        <v>88</v>
      </c>
      <c r="D121" s="218" t="s">
        <v>133</v>
      </c>
      <c r="E121" s="219" t="s">
        <v>522</v>
      </c>
      <c r="F121" s="220" t="s">
        <v>523</v>
      </c>
      <c r="G121" s="221" t="s">
        <v>136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524</v>
      </c>
      <c r="AT121" s="229" t="s">
        <v>133</v>
      </c>
      <c r="AU121" s="229" t="s">
        <v>88</v>
      </c>
      <c r="AY121" s="17" t="s">
        <v>131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524</v>
      </c>
      <c r="BM121" s="229" t="s">
        <v>525</v>
      </c>
    </row>
    <row r="122" s="2" customFormat="1">
      <c r="A122" s="38"/>
      <c r="B122" s="39"/>
      <c r="C122" s="40"/>
      <c r="D122" s="231" t="s">
        <v>139</v>
      </c>
      <c r="E122" s="40"/>
      <c r="F122" s="232" t="s">
        <v>526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139</v>
      </c>
      <c r="AU122" s="17" t="s">
        <v>88</v>
      </c>
    </row>
    <row r="123" s="2" customFormat="1" ht="49.05" customHeight="1">
      <c r="A123" s="38"/>
      <c r="B123" s="39"/>
      <c r="C123" s="218" t="s">
        <v>90</v>
      </c>
      <c r="D123" s="218" t="s">
        <v>133</v>
      </c>
      <c r="E123" s="219" t="s">
        <v>527</v>
      </c>
      <c r="F123" s="220" t="s">
        <v>528</v>
      </c>
      <c r="G123" s="221" t="s">
        <v>136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45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524</v>
      </c>
      <c r="AT123" s="229" t="s">
        <v>133</v>
      </c>
      <c r="AU123" s="229" t="s">
        <v>88</v>
      </c>
      <c r="AY123" s="17" t="s">
        <v>131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524</v>
      </c>
      <c r="BM123" s="229" t="s">
        <v>529</v>
      </c>
    </row>
    <row r="124" s="2" customFormat="1">
      <c r="A124" s="38"/>
      <c r="B124" s="39"/>
      <c r="C124" s="40"/>
      <c r="D124" s="231" t="s">
        <v>139</v>
      </c>
      <c r="E124" s="40"/>
      <c r="F124" s="232" t="s">
        <v>530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88</v>
      </c>
    </row>
    <row r="125" s="12" customFormat="1" ht="25.92" customHeight="1">
      <c r="A125" s="12"/>
      <c r="B125" s="202"/>
      <c r="C125" s="203"/>
      <c r="D125" s="204" t="s">
        <v>79</v>
      </c>
      <c r="E125" s="205" t="s">
        <v>531</v>
      </c>
      <c r="F125" s="205" t="s">
        <v>532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P126+SUM(P127:P144)</f>
        <v>0</v>
      </c>
      <c r="Q125" s="210"/>
      <c r="R125" s="211">
        <f>R126+SUM(R127:R144)</f>
        <v>0</v>
      </c>
      <c r="S125" s="210"/>
      <c r="T125" s="212">
        <f>T126+SUM(T127:T144)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164</v>
      </c>
      <c r="AT125" s="214" t="s">
        <v>79</v>
      </c>
      <c r="AU125" s="214" t="s">
        <v>80</v>
      </c>
      <c r="AY125" s="213" t="s">
        <v>131</v>
      </c>
      <c r="BK125" s="215">
        <f>BK126+SUM(BK127:BK144)</f>
        <v>0</v>
      </c>
    </row>
    <row r="126" s="2" customFormat="1" ht="49.05" customHeight="1">
      <c r="A126" s="38"/>
      <c r="B126" s="39"/>
      <c r="C126" s="218" t="s">
        <v>150</v>
      </c>
      <c r="D126" s="218" t="s">
        <v>133</v>
      </c>
      <c r="E126" s="219" t="s">
        <v>533</v>
      </c>
      <c r="F126" s="220" t="s">
        <v>534</v>
      </c>
      <c r="G126" s="221" t="s">
        <v>136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45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133</v>
      </c>
      <c r="AU126" s="229" t="s">
        <v>88</v>
      </c>
      <c r="AY126" s="17" t="s">
        <v>131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137</v>
      </c>
      <c r="BM126" s="229" t="s">
        <v>535</v>
      </c>
    </row>
    <row r="127" s="2" customFormat="1">
      <c r="A127" s="38"/>
      <c r="B127" s="39"/>
      <c r="C127" s="40"/>
      <c r="D127" s="231" t="s">
        <v>139</v>
      </c>
      <c r="E127" s="40"/>
      <c r="F127" s="232" t="s">
        <v>534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88</v>
      </c>
    </row>
    <row r="128" s="2" customFormat="1">
      <c r="A128" s="38"/>
      <c r="B128" s="39"/>
      <c r="C128" s="40"/>
      <c r="D128" s="231" t="s">
        <v>140</v>
      </c>
      <c r="E128" s="40"/>
      <c r="F128" s="236" t="s">
        <v>536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88</v>
      </c>
    </row>
    <row r="129" s="2" customFormat="1" ht="37.8" customHeight="1">
      <c r="A129" s="38"/>
      <c r="B129" s="39"/>
      <c r="C129" s="218" t="s">
        <v>137</v>
      </c>
      <c r="D129" s="218" t="s">
        <v>133</v>
      </c>
      <c r="E129" s="219" t="s">
        <v>537</v>
      </c>
      <c r="F129" s="220" t="s">
        <v>538</v>
      </c>
      <c r="G129" s="221" t="s">
        <v>136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45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133</v>
      </c>
      <c r="AU129" s="229" t="s">
        <v>88</v>
      </c>
      <c r="AY129" s="17" t="s">
        <v>131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137</v>
      </c>
      <c r="BM129" s="229" t="s">
        <v>539</v>
      </c>
    </row>
    <row r="130" s="2" customFormat="1">
      <c r="A130" s="38"/>
      <c r="B130" s="39"/>
      <c r="C130" s="40"/>
      <c r="D130" s="231" t="s">
        <v>139</v>
      </c>
      <c r="E130" s="40"/>
      <c r="F130" s="232" t="s">
        <v>538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88</v>
      </c>
    </row>
    <row r="131" s="2" customFormat="1" ht="55.5" customHeight="1">
      <c r="A131" s="38"/>
      <c r="B131" s="39"/>
      <c r="C131" s="218" t="s">
        <v>164</v>
      </c>
      <c r="D131" s="218" t="s">
        <v>133</v>
      </c>
      <c r="E131" s="219" t="s">
        <v>540</v>
      </c>
      <c r="F131" s="220" t="s">
        <v>541</v>
      </c>
      <c r="G131" s="221" t="s">
        <v>136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45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133</v>
      </c>
      <c r="AU131" s="229" t="s">
        <v>88</v>
      </c>
      <c r="AY131" s="17" t="s">
        <v>131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88</v>
      </c>
      <c r="BK131" s="230">
        <f>ROUND(I131*H131,2)</f>
        <v>0</v>
      </c>
      <c r="BL131" s="17" t="s">
        <v>137</v>
      </c>
      <c r="BM131" s="229" t="s">
        <v>542</v>
      </c>
    </row>
    <row r="132" s="2" customFormat="1">
      <c r="A132" s="38"/>
      <c r="B132" s="39"/>
      <c r="C132" s="40"/>
      <c r="D132" s="231" t="s">
        <v>139</v>
      </c>
      <c r="E132" s="40"/>
      <c r="F132" s="232" t="s">
        <v>541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139</v>
      </c>
      <c r="AU132" s="17" t="s">
        <v>88</v>
      </c>
    </row>
    <row r="133" s="2" customFormat="1">
      <c r="A133" s="38"/>
      <c r="B133" s="39"/>
      <c r="C133" s="40"/>
      <c r="D133" s="231" t="s">
        <v>140</v>
      </c>
      <c r="E133" s="40"/>
      <c r="F133" s="236" t="s">
        <v>543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140</v>
      </c>
      <c r="AU133" s="17" t="s">
        <v>88</v>
      </c>
    </row>
    <row r="134" s="2" customFormat="1" ht="66.75" customHeight="1">
      <c r="A134" s="38"/>
      <c r="B134" s="39"/>
      <c r="C134" s="218" t="s">
        <v>172</v>
      </c>
      <c r="D134" s="218" t="s">
        <v>133</v>
      </c>
      <c r="E134" s="219" t="s">
        <v>544</v>
      </c>
      <c r="F134" s="220" t="s">
        <v>545</v>
      </c>
      <c r="G134" s="221" t="s">
        <v>136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133</v>
      </c>
      <c r="AU134" s="229" t="s">
        <v>88</v>
      </c>
      <c r="AY134" s="17" t="s">
        <v>131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137</v>
      </c>
      <c r="BM134" s="229" t="s">
        <v>546</v>
      </c>
    </row>
    <row r="135" s="2" customFormat="1">
      <c r="A135" s="38"/>
      <c r="B135" s="39"/>
      <c r="C135" s="40"/>
      <c r="D135" s="231" t="s">
        <v>139</v>
      </c>
      <c r="E135" s="40"/>
      <c r="F135" s="232" t="s">
        <v>545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88</v>
      </c>
    </row>
    <row r="136" s="2" customFormat="1">
      <c r="A136" s="38"/>
      <c r="B136" s="39"/>
      <c r="C136" s="40"/>
      <c r="D136" s="231" t="s">
        <v>140</v>
      </c>
      <c r="E136" s="40"/>
      <c r="F136" s="236" t="s">
        <v>547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88</v>
      </c>
    </row>
    <row r="137" s="2" customFormat="1" ht="24.15" customHeight="1">
      <c r="A137" s="38"/>
      <c r="B137" s="39"/>
      <c r="C137" s="218" t="s">
        <v>180</v>
      </c>
      <c r="D137" s="218" t="s">
        <v>133</v>
      </c>
      <c r="E137" s="219" t="s">
        <v>548</v>
      </c>
      <c r="F137" s="220" t="s">
        <v>549</v>
      </c>
      <c r="G137" s="221" t="s">
        <v>136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133</v>
      </c>
      <c r="AU137" s="229" t="s">
        <v>88</v>
      </c>
      <c r="AY137" s="17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137</v>
      </c>
      <c r="BM137" s="229" t="s">
        <v>550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549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88</v>
      </c>
    </row>
    <row r="139" s="2" customFormat="1">
      <c r="A139" s="38"/>
      <c r="B139" s="39"/>
      <c r="C139" s="40"/>
      <c r="D139" s="231" t="s">
        <v>140</v>
      </c>
      <c r="E139" s="40"/>
      <c r="F139" s="236" t="s">
        <v>551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140</v>
      </c>
      <c r="AU139" s="17" t="s">
        <v>88</v>
      </c>
    </row>
    <row r="140" s="2" customFormat="1" ht="16.5" customHeight="1">
      <c r="A140" s="38"/>
      <c r="B140" s="39"/>
      <c r="C140" s="218" t="s">
        <v>168</v>
      </c>
      <c r="D140" s="218" t="s">
        <v>133</v>
      </c>
      <c r="E140" s="219" t="s">
        <v>552</v>
      </c>
      <c r="F140" s="220" t="s">
        <v>553</v>
      </c>
      <c r="G140" s="221" t="s">
        <v>459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45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133</v>
      </c>
      <c r="AU140" s="229" t="s">
        <v>88</v>
      </c>
      <c r="AY140" s="17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137</v>
      </c>
      <c r="BM140" s="229" t="s">
        <v>554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553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88</v>
      </c>
    </row>
    <row r="142" s="2" customFormat="1" ht="21.75" customHeight="1">
      <c r="A142" s="38"/>
      <c r="B142" s="39"/>
      <c r="C142" s="218" t="s">
        <v>195</v>
      </c>
      <c r="D142" s="218" t="s">
        <v>133</v>
      </c>
      <c r="E142" s="219" t="s">
        <v>555</v>
      </c>
      <c r="F142" s="220" t="s">
        <v>556</v>
      </c>
      <c r="G142" s="221" t="s">
        <v>136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45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133</v>
      </c>
      <c r="AU142" s="229" t="s">
        <v>88</v>
      </c>
      <c r="AY142" s="17" t="s">
        <v>131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137</v>
      </c>
      <c r="BM142" s="229" t="s">
        <v>557</v>
      </c>
    </row>
    <row r="143" s="2" customFormat="1">
      <c r="A143" s="38"/>
      <c r="B143" s="39"/>
      <c r="C143" s="40"/>
      <c r="D143" s="231" t="s">
        <v>139</v>
      </c>
      <c r="E143" s="40"/>
      <c r="F143" s="232" t="s">
        <v>556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88</v>
      </c>
    </row>
    <row r="144" s="12" customFormat="1" ht="22.8" customHeight="1">
      <c r="A144" s="12"/>
      <c r="B144" s="202"/>
      <c r="C144" s="203"/>
      <c r="D144" s="204" t="s">
        <v>79</v>
      </c>
      <c r="E144" s="216" t="s">
        <v>558</v>
      </c>
      <c r="F144" s="216" t="s">
        <v>559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0</v>
      </c>
      <c r="S144" s="210"/>
      <c r="T144" s="212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164</v>
      </c>
      <c r="AT144" s="214" t="s">
        <v>79</v>
      </c>
      <c r="AU144" s="214" t="s">
        <v>88</v>
      </c>
      <c r="AY144" s="213" t="s">
        <v>131</v>
      </c>
      <c r="BK144" s="215">
        <f>SUM(BK145:BK146)</f>
        <v>0</v>
      </c>
    </row>
    <row r="145" s="2" customFormat="1" ht="24.15" customHeight="1">
      <c r="A145" s="38"/>
      <c r="B145" s="39"/>
      <c r="C145" s="218" t="s">
        <v>201</v>
      </c>
      <c r="D145" s="218" t="s">
        <v>133</v>
      </c>
      <c r="E145" s="219" t="s">
        <v>560</v>
      </c>
      <c r="F145" s="220" t="s">
        <v>561</v>
      </c>
      <c r="G145" s="221" t="s">
        <v>562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45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563</v>
      </c>
      <c r="AT145" s="229" t="s">
        <v>133</v>
      </c>
      <c r="AU145" s="229" t="s">
        <v>90</v>
      </c>
      <c r="AY145" s="17" t="s">
        <v>131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88</v>
      </c>
      <c r="BK145" s="230">
        <f>ROUND(I145*H145,2)</f>
        <v>0</v>
      </c>
      <c r="BL145" s="17" t="s">
        <v>563</v>
      </c>
      <c r="BM145" s="229" t="s">
        <v>564</v>
      </c>
    </row>
    <row r="146" s="2" customFormat="1">
      <c r="A146" s="38"/>
      <c r="B146" s="39"/>
      <c r="C146" s="40"/>
      <c r="D146" s="231" t="s">
        <v>139</v>
      </c>
      <c r="E146" s="40"/>
      <c r="F146" s="232" t="s">
        <v>565</v>
      </c>
      <c r="G146" s="40"/>
      <c r="H146" s="40"/>
      <c r="I146" s="233"/>
      <c r="J146" s="40"/>
      <c r="K146" s="40"/>
      <c r="L146" s="44"/>
      <c r="M146" s="279"/>
      <c r="N146" s="280"/>
      <c r="O146" s="281"/>
      <c r="P146" s="281"/>
      <c r="Q146" s="281"/>
      <c r="R146" s="281"/>
      <c r="S146" s="281"/>
      <c r="T146" s="28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139</v>
      </c>
      <c r="AU146" s="17" t="s">
        <v>90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67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skPqSvGANsfnmtmeX/00wct+5TY78zzPdSTaWKBXvaE7yzwwrAKuBckE9TlyG+0zQ9dPXERttk9OWKgQaFcQtg==" hashValue="uCpVJYsBSFkQQcTeI8FlQfz0lv7sdjRVeesztGnD8QokvdnOGtwn3eOIqMttF1qCRkGVnUxbF+ni1RZOcWOztw==" algorithmName="SHA-512" password="CC35"/>
  <autoFilter ref="C118:K14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566</v>
      </c>
      <c r="H4" s="20"/>
    </row>
    <row r="5" s="1" customFormat="1" ht="12" customHeight="1">
      <c r="B5" s="20"/>
      <c r="C5" s="283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24.75" customHeight="1">
      <c r="B7" s="20"/>
      <c r="C7" s="140" t="s">
        <v>22</v>
      </c>
      <c r="D7" s="144" t="str">
        <f>'Rekapitulace stavby'!AN8</f>
        <v>29. 7. 2025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6"/>
      <c r="C9" s="287" t="s">
        <v>61</v>
      </c>
      <c r="D9" s="288" t="s">
        <v>62</v>
      </c>
      <c r="E9" s="288" t="s">
        <v>118</v>
      </c>
      <c r="F9" s="289" t="s">
        <v>567</v>
      </c>
      <c r="G9" s="191"/>
      <c r="H9" s="286"/>
    </row>
    <row r="10" s="2" customFormat="1" ht="26.4" customHeight="1">
      <c r="A10" s="38"/>
      <c r="B10" s="44"/>
      <c r="C10" s="290" t="s">
        <v>91</v>
      </c>
      <c r="D10" s="290" t="s">
        <v>92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568</v>
      </c>
      <c r="D11" s="292" t="s">
        <v>569</v>
      </c>
      <c r="E11" s="293" t="s">
        <v>175</v>
      </c>
      <c r="F11" s="294">
        <v>157.96000000000001</v>
      </c>
      <c r="G11" s="38"/>
      <c r="H11" s="44"/>
    </row>
    <row r="12" s="2" customFormat="1" ht="16.8" customHeight="1">
      <c r="A12" s="38"/>
      <c r="B12" s="44"/>
      <c r="C12" s="291" t="s">
        <v>570</v>
      </c>
      <c r="D12" s="292" t="s">
        <v>571</v>
      </c>
      <c r="E12" s="293" t="s">
        <v>1</v>
      </c>
      <c r="F12" s="294">
        <v>79.644999999999996</v>
      </c>
      <c r="G12" s="38"/>
      <c r="H12" s="44"/>
    </row>
    <row r="13" s="2" customFormat="1" ht="16.8" customHeight="1">
      <c r="A13" s="38"/>
      <c r="B13" s="44"/>
      <c r="C13" s="291" t="s">
        <v>572</v>
      </c>
      <c r="D13" s="292" t="s">
        <v>573</v>
      </c>
      <c r="E13" s="293" t="s">
        <v>175</v>
      </c>
      <c r="F13" s="294">
        <v>4.3360000000000003</v>
      </c>
      <c r="G13" s="38"/>
      <c r="H13" s="44"/>
    </row>
    <row r="14" s="2" customFormat="1" ht="26.4" customHeight="1">
      <c r="A14" s="38"/>
      <c r="B14" s="44"/>
      <c r="C14" s="290" t="s">
        <v>94</v>
      </c>
      <c r="D14" s="290" t="s">
        <v>95</v>
      </c>
      <c r="E14" s="38"/>
      <c r="F14" s="38"/>
      <c r="G14" s="38"/>
      <c r="H14" s="44"/>
    </row>
    <row r="15" s="2" customFormat="1" ht="16.8" customHeight="1">
      <c r="A15" s="38"/>
      <c r="B15" s="44"/>
      <c r="C15" s="291" t="s">
        <v>568</v>
      </c>
      <c r="D15" s="292" t="s">
        <v>569</v>
      </c>
      <c r="E15" s="293" t="s">
        <v>175</v>
      </c>
      <c r="F15" s="294">
        <v>157.96000000000001</v>
      </c>
      <c r="G15" s="38"/>
      <c r="H15" s="44"/>
    </row>
    <row r="16" s="2" customFormat="1" ht="16.8" customHeight="1">
      <c r="A16" s="38"/>
      <c r="B16" s="44"/>
      <c r="C16" s="291" t="s">
        <v>570</v>
      </c>
      <c r="D16" s="292" t="s">
        <v>571</v>
      </c>
      <c r="E16" s="293" t="s">
        <v>1</v>
      </c>
      <c r="F16" s="294">
        <v>79.644999999999996</v>
      </c>
      <c r="G16" s="38"/>
      <c r="H16" s="44"/>
    </row>
    <row r="17" s="2" customFormat="1" ht="16.8" customHeight="1">
      <c r="A17" s="38"/>
      <c r="B17" s="44"/>
      <c r="C17" s="291" t="s">
        <v>572</v>
      </c>
      <c r="D17" s="292" t="s">
        <v>573</v>
      </c>
      <c r="E17" s="293" t="s">
        <v>175</v>
      </c>
      <c r="F17" s="294">
        <v>4.3360000000000003</v>
      </c>
      <c r="G17" s="38"/>
      <c r="H17" s="44"/>
    </row>
    <row r="18" s="2" customFormat="1" ht="7.44" customHeight="1">
      <c r="A18" s="38"/>
      <c r="B18" s="170"/>
      <c r="C18" s="171"/>
      <c r="D18" s="171"/>
      <c r="E18" s="171"/>
      <c r="F18" s="171"/>
      <c r="G18" s="171"/>
      <c r="H18" s="44"/>
    </row>
    <row r="19" s="2" customFormat="1">
      <c r="A19" s="38"/>
      <c r="B19" s="38"/>
      <c r="C19" s="38"/>
      <c r="D19" s="38"/>
      <c r="E19" s="38"/>
      <c r="F19" s="38"/>
      <c r="G19" s="38"/>
      <c r="H19" s="38"/>
    </row>
  </sheetData>
  <sheetProtection sheet="1" formatColumns="0" formatRows="0" objects="1" scenarios="1" spinCount="100000" saltValue="GzYrZhQXc+J44uP52W9oTb2YCTeuQDJEzyC/P0CXmLq4iJl7sr0vq7BG9vs/HCTRO96yN+/7y4zmjm3v3iNENg==" hashValue="6rtE9Q3wbecQcixk+W6qVJrdp3KKxE501SK89vOkQ+Sl0ksmBgDpj9TGf44Qjl+stDhsZuAMPRToKt4vcamOD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2025-08-27T07:02:42Z</dcterms:created>
  <dcterms:modified xsi:type="dcterms:W3CDTF">2025-08-27T07:02:47Z</dcterms:modified>
</cp:coreProperties>
</file>